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92"/>
  </bookViews>
  <sheets>
    <sheet name="Sheet1" sheetId="1" r:id="rId1"/>
    <sheet name="Sheet1 (2)" sheetId="2" state="hidden" r:id="rId2"/>
  </sheets>
  <definedNames>
    <definedName name="_xlnm._FilterDatabase" localSheetId="0" hidden="1">Sheet1!$A$2:$R$120</definedName>
    <definedName name="_xlnm._FilterDatabase" localSheetId="1" hidden="1">'Sheet1 (2)'!$A$3:$R$109</definedName>
    <definedName name="_xlnm.Print_Titles" localSheetId="0">Sheet1!$1:$2</definedName>
    <definedName name="_xlnm.Print_Area" localSheetId="0">Sheet1!$A$1:$J$122</definedName>
    <definedName name="_xlnm.Print_Titles" localSheetId="1">'Sheet1 (2)'!$1:$3</definedName>
    <definedName name="_xlnm.Print_Area" localSheetId="1">'Sheet1 (2)'!$A$1:$J$111</definedName>
  </definedNames>
  <calcPr calcId="144525" fullPrecision="0"/>
</workbook>
</file>

<file path=xl/sharedStrings.xml><?xml version="1.0" encoding="utf-8"?>
<sst xmlns="http://schemas.openxmlformats.org/spreadsheetml/2006/main" count="615" uniqueCount="94">
  <si>
    <t>佛山市华英学校理化生实验室改造项目预算</t>
  </si>
  <si>
    <t>序号</t>
  </si>
  <si>
    <t>项目名称</t>
  </si>
  <si>
    <t>技术参数</t>
  </si>
  <si>
    <t>单位</t>
  </si>
  <si>
    <t>报送情况</t>
  </si>
  <si>
    <t>数量</t>
  </si>
  <si>
    <t>单价 （含税）</t>
  </si>
  <si>
    <t>金额（元）</t>
  </si>
  <si>
    <t>核减情况</t>
  </si>
  <si>
    <t>单价（元）</t>
  </si>
  <si>
    <t>单价（含税）</t>
  </si>
  <si>
    <t>一</t>
  </si>
  <si>
    <t>生物实验室（3间）</t>
  </si>
  <si>
    <t>铝通天花</t>
  </si>
  <si>
    <t>1、石膏板与铝扣板造型
2、9厘夹板底，面石膏板
3、铝合金50*50</t>
  </si>
  <si>
    <t>㎡</t>
  </si>
  <si>
    <t>撤除旧地砖地面</t>
  </si>
  <si>
    <t>1.人工钻打瓷砖地面，搬运清洁处理，2、30mm1:2.5水泥砂浆找平 3.工程垃圾清运处理。</t>
  </si>
  <si>
    <t>水泥自流平地面</t>
  </si>
  <si>
    <t>环保自流材料，2-4mm厚自流平（分2遍）</t>
  </si>
  <si>
    <t>PVC塑胶地板</t>
  </si>
  <si>
    <t>规格：
1.PVC地板的主要原料是聚氯乙烯，聚氯乙烯是环保无毒的可再生资源，不含任何甲醛，无毒无味，总厚度：2.6mm；
2.宽度：EN 426 200cm；
3.卷长：EN 426 20m。
类别：
1.防火等级：GB 8624-1997 GB8624 B1；
2.国家建材测试：GB 18586-2001  有害物质含量合格；
3.抗电阻性：EN 1081 ＞109-10；
4.防干滑性：EN 13893 ≥0.3；
5.防湿滑性：EN 51 130 R9.
性能：
1.耐磨等级：EN 649 T级；
2.轮压测试：EN 425 Suitable合格；
3.颜色稳定性：EN 20 105-B02 6；
4.抗化学性：EN 423 Good好；
5.尺寸稳定性：EN 434 ≤0.40%；
6.柔韧性：EN 435 优异；
7.洁净性能：MRSA 良好；
8.行走回声：EN ISO 717/2 Approx +4 dB；
9.压痕性：EN 433 =0.05mm；
10.残余凹陷度：EN 433 Approx0.04 约等于0.04mm；
11.表面处理：PUR。</t>
  </si>
  <si>
    <t>抹灰面油漆</t>
  </si>
  <si>
    <t>1、刮腻子粉刷白找平  2、墙柱面油漆  3、油底漆2遍乳胶漆面漆2遍</t>
  </si>
  <si>
    <t>防火门改造</t>
  </si>
  <si>
    <t>规格：
1、原教室防火门，门洞修复、砖砌墙体、批荡、扇灰、油漆；
2、新做门套边框、防火门安装，含拉手、门锁等五金配件及连接固件；
3、废料清理。</t>
  </si>
  <si>
    <t>项</t>
  </si>
  <si>
    <t>LED黑板灯</t>
  </si>
  <si>
    <t>1.LED 黑板灯功率 40W±5,电压 220V。建议灯具整体尺寸为：长 1200±50mm、宽 60±10mm、高 150±10mm。★整灯须通过国家强制性 CCC 认证（提供认证证书复印件，加盖投标人公章）。2. LED 黑板灯须为一体式 LED 灯具，不接受组合式灯具，为方便维护，产品驱动需为外置驱动。★并且须通过国家强制性 CCC认证。3.LED 黑板灯灯体光学透镜采用精密光学配光设计的偏光透镜，材质为高透光 PC，单条透镜长度 200mm±10mm，以避免透镜变形，确保光学精准程度；且灯具结构须有弹性结构设计，避免透镜间隙过大影响光学效果，并同时兼具防尘作用。灯体发光长度占灯具总长比例≥90%；4.色温：5000±280K,显色指数≥95，，R1-R11≥95.功率因数≥0.95，灯具效能≥90lm/W，光通量≥3500Lm,为达到最佳的照度均匀度与防眩效果，黑板灯 C90－C270 面的光束角必须满足 15°±5°。须提供具有检测资质（通过 CMA、ilac-MRA 、CNAS 认证）的第三方权威检测机构依据《GB/T 9468-2008 灯具分布光度测量的一般要求》及《GB/T 7922-2008 照明光源颜色的测量方法》出具的光电色检测报告（提供相应的检测报告复印件，加盖厂家公章)。((1、按照以上光电参数标准，要重新做报告，产品无备货。2、常规产品显色指数≥90，Ｒ9≥70，R1-R10 不做考量，有备货。)5.▲LED 黑板灯设计使用寿命≥50000 小时，提供具有检测资质（通过 CMA、ilac-MRA 、CNAS 认证）的第三方权威检测机构依据《GB/T33721-2017 LED 灯具可靠性试验方法》出具的寿命检测报告复印件加盖投标人公章）。6.★ LED 黑板灯“闪烁”项目检测结论为“无显著影响”，并且 90Hz≤频率≤3125Hz，波动深度≤0.5%。须提供具有检测资质（通过 CMA、ilac-MRA 、CNAS 认证）的第三方权威检测机构依据 IEEE Std 1789-2015《减少高亮度 LED 的调制电流对观察者健康风险的 IEEE 推荐方法》出具的检测报告复印件加盖投标人公章。(正常大货小于 1%)7.▲6000 小时光通量维持率≥96%。提供具有检测资质（通过CMA、ilac-MRA 、CNAS 认证）的第三方权威检测机构依据《GB/T9468-2008 灯具分布光度测量的一般要求》和《GB/T31831-2015LED 室内照明应用技术要求》出具的检测报告复印件加盖厂家公章）。8.LED 黑板灯通过眼舒适测试认证。（提供检测报告）9. LED 黑板灯灯具人体所能感应电流密度应＜0.15，以保证灯具电磁辐射的安全。须提供具有检测资质（通过 CMA、ilac-MRA 、CNAS 认证）的第三方权威检测机构依据 GB/T 31275-2014《照明设备对人体电磁辐射的评价》出具的检测报告复印件加盖厂家公章。10.为减少有毒重金属对环境及青少年身体危害，须提供 LED黑板灯由具有检测资质（通过 CMA 或 CNAS 认证）的第三方权威检测机构依据《GB/T 26125-2011 电子电气产品六种限用物质的检测方法》出具的检测报告，其结果符合《GB/T 26572-2011 电子电气产品中限用物质的限量要求》；★提供 ROSH 证书（提供认证证书复印件，加盖投标人公章）。11.为防止灯具在使用过程中，因过热而导致产生安全隐患，灯具各主要部件温度不超过 60℃(主要部件包括但不限于电源线、控制装置、输出线、透光罩、安装表面等）。须提供具有检测资质（通过 CMA、ilac-MRA 、CNAS 认证）的第三方权威检测机构依据GB7000.1-2015《灯具第一部分：一般要求与试验》标准出具的检测报告复印件加盖投标人公章。12.★蓝光危害等级要求：RG0。须提供具有检测资质（通过CMA、ilac-MRA 、CNAS 认证）的第三方权威检测机构依据 IEC/TR62778-2014 标准出具的检测报告复印件加盖投标人公章。13.▲ LED 黑板灯光生物安全检测为“无危险类”。提供提供具有检测资质（通过 CMA、ilac-MRA 、CNAS 认证）的第三方权威检测机构依据 GB/T20145-2006《灯和灯系统的光生物安全性》出具的检测报告复印件加盖投标人公章。14.★要求黑板面维持平均照度不低于 500lx，照度均匀度不低于 0.8；提供改造后的普通教室通过（通过 CMA、ilac-MRA 、CNAS 认证）的第三方权威检测机构依据 GB/T 5700-2008《照明测量方法》和 GB 7793-2010《中小学校教室采光和照明卫生标准》出具的检测报告复印件加盖投标人公章。15.依据 GB 3096-2008《声环境质量标准》对于文教机关场所的环境噪声规定,且为保证教室的声环境不干扰到师生正常的教学，要求 LED 教室灯噪音测试小于 18dB 。须提供具有检测资质（通过 CMA、ilac-MRA 、CNAS 认证）的第三方权威检测机构出具的检测报告复印件加盖投标人公章。16.LED 黑板灯吊杆宜采用铝型材质固定杆，灯具安装吊杆外径≥11mm，壁厚≥ 1mm，表面处理采用深度阳极氧化。须提供具有检测资质（通过 CMA 或 CNAS 认证）的第三方权威检测机构出具的检测报告（提供相应的检测报告复印件，加盖投标人公章）。17、为保证灯具具有良好的长期使用可靠性，LED 黑板灯所用驱动控制装置需通过灯具宣称性能温度的开关试验，并且检测结果≥25000 次。提供通过 CMA、ilac-MRA、CNAS 认证的国家级权威检测机构出具的检测报告复印件加盖投标人公章，原件备查。18、为确保安装后的灯具系统安全牢固，所投 LED 黑板灯安装后，灯具及吊装系统通过其自身 4 倍重量 1000 小时承重试验。（须提供通过 CMA、ilac-MRA、CNAS 认证的国家级权威检测机构出具的检测报告复印件加盖投标人公章，原件备查。）19、为减少产品对人眼视觉生理功能影响，视觉舒适度（VICO指数）应≤2（投标文件中提供国家级标准化研究院实验中心出具的检测报告扫描件，开标现场提供国家级标准化研究院实验中心出具的检测报告原件，未递交或递交的原件与复印件不符的均按不得分处理，证明资料须体现所投产品型号）</t>
  </si>
  <si>
    <t>套</t>
  </si>
  <si>
    <t>LED教室灯</t>
  </si>
  <si>
    <t>1. LED 教室灯功率 36W±5。建议灯具整体尺寸为：长1200±50mm、宽 310±10mm、高 130±10mm。★整灯须通过国家强制性 CCC 认证（提供认证证书复印件）。2. LED 教室灯为镀铬格栅防眩光结构，底盘为 ABS 材质，并且灯具能上下出光，灯具上射光通量占总光通量的 30%-40%，灯具下射光通量占总光通量的 60%-70%。须提供具有检测资质（通过CMA、ilac-MRA 、CNAS 认证）的第三方权威检测机构出具的底盘材质检测报告、上下光通量占比检测报告复印件加盖生产厂商公章）3. ▲为保证底盘稳固性和安全性，吊杆安装支架不应固定在塑料上。4. LED 教室灯须为一体式灯具，不接受组合式灯具；灯具外框材料必须为铝合金材料，表面氧化处理。5.为便于维护，产品驱动需为外置驱动，★并且须通过国家强制性 CCC 认证。6.色温 5000K±280K，显色指数≥95，R1-R11≥95.功率因数≥0.95，光通量≥3000lm，灯具效能≥90lm/W。满足 C90-C270 面的光束角 100°±5°，且在 C0-C180 面的光束角 100°±5°，提供具有检测资质（通过 CMA、ilac-MRA 、CNAS 认证）的第三方权威检测机构依据《GB/T 9468-2008 灯具分布光度测量的一般要 求以及 IES LM-79-08 固态照明产品电气和光度测量方法》出具的光电色检测报告复印件加盖投标人公章）。(1、按照以上光电参数标准，要重新做报告，产品无备货。2、常规产品显色指数≥90，Ｒ9≥70，R1-R10 不做考量，有备货。)7.▲6000 小时光通量维持率≥96%。提供具有检测资质（通过CMA、ilac-MRA 、CNAS 认证）的第三方权威检测机构依据《GB/T9468-2008 灯具分布光度测量的一般要求》和《GB/T31831-2015LED 室内照明应用技术要求》出具的检测报告复印件加盖厂家公章）。11. LED 教室灯灯具人体所能感应电流密度应＜0.03，以保证灯具电磁辐射的安全。须提供具有检测资质（通过 CMA、ilac-MRA 、CNAS 认证）的第三方权威检测机构依据 GB/T 31275-2014《照明设备对人体电磁辐射的评价》出具的检测报告复印件加盖厂家公章。12.为减少有毒重金属对环境及青少年身体危害，须提供 LED教室灯由具有检测资质（通过 CMA、ilac-MRA 、CNAS 认证）的第三方权威检测机构依据《GB/T 26125-2011 电子电气产品六种限用物质的检测方法》出具的检测报告，其结果符合《GB/T 26572-2011 电子电气产品中限用物质的限量要求》；★提供 ROSH 证书（提供认证证书复印件，加盖投标人公章）。13.为防止灯具在使用过程中，因过热而导致产生安全隐患，灯具各主要部件温度不超过 60℃(主要部件包括但不限于电源线、控制装置、输出线、透光罩、安装表面等）。须提供具有检测资质（通过 CMA、ilac-MRA 、CNAS 认证）的第三方权威检测机构依据GB7000.1-2015《灯具第一部分：一般要求与试验》标准出具的检测报告复印件加盖投标人公章。14.★蓝光危害类别要求：RG0。须提供具有检测资质（通过CMA 或 CNAS 认证）的第三方权威检测机构依据 IEC/TR 62778-2014 标准出具的检测报告复印件加盖投标人公章。15.▲LED 教室灯光生物安全检测为“无危险类”。须提供具有检测资质（通过 CMA 或 CNAS 认证）的第三方权威检测机构依据GB/T20145-2006《灯和灯系统的光生物安全性》出具的检测报告复印件加盖生产厂商公章。16.★要求满足教室照度维持平均照度值≥300LX，统一眩光值UGR≤16，照度均匀度≥0.7，功率密度≤9W/平方米。须提供具有检测资质（通过 CMA 或 CNAS 认证））的第三方权威检测机构出具的检测报告复印件加盖投标人公章。17.依据 GB 3096-2008《声环境质量标准》对于文教机关场所的环境噪声规定,且为保证教室的声环境不干扰到师生正常的教学，要求 LED 教室灯噪音测试小于 18dB 。须提供具有检测资质（通过 CMA、ilac-MRA 、CNAS 认证）的第三方权威检测机构出具的检测报告复印件加盖投标人公章。18.LED 教室灯吊杆宜采用铝型材质固定杆，灯具安装吊杆外径≥11mm，壁厚≥ 1mm，表面处理采用深度阳极氧化。须提供具有检测资质（通过 CMA 或 CNAS 认证）的第三方权威检测机构出具的检测报告（提供相应的检测报告复印件，加盖投标人公章）。19、为保证灯具具有良好的长期使用可靠性，LED 教室灯所用驱动控制装置需通过灯具宣称性能温度的开关试验，并且检测结果≥25000 次。提供通过 CMA、ilac-MRA、CNAS 认证的国家级权威检测机构出具的检测报告复印件加盖投标人公章，原件备查。20、为确保安装后的灯具系统安全牢固，所投 LED 教室灯安装8.LED 教室灯通过眼舒适测试认证。（提供检测报告）9.LED 教室灯设计使用寿命≥50000 小时，提供具有检测资质（通过 CMA、ilac-MRA 、CNAS 认证）的第三方权威检测机构依据《GB/T33721-2017 LED 灯具可靠性试验方法》出具的寿命检测报告复印件加盖投标人公章）。10.★ LED 教室灯“闪烁”项目检测结论为“无显著影响”，并且 90Hz≤频率≤3125Hz，波动深度≤0.5%。须提供具有检测资质（通过 CMA、ilac-MRA 、CNAS 认证）的第三方权威检测机构依据 IEEE Std 1789-2015《减少高亮度 LED 的调制电流对观察者健康风险的 IEEE 推荐方法》出具的检测报告复印件加盖投标人公章。后，灯具及吊装系统通过其自身 4 倍重量 1000 小时承重试验。（须提供通过 CMA、ilac-MRA、CNAS 认证的国家级权威检测机构出具的检测报告复印件加盖投标人公章，原件备查。）21、为减少产品对人眼视觉生理功能影响，视觉舒适度（VICO指数）应≤2（投标文件中提供国家级标准化研究院实验中心出具的检测报告扫描件，开标现场提供国家级标准化研究院实验中心出具的检测报告原件，未递交或递交的原件与复印件不符的均按不得分处理，证明资料须体现所投产品型号）</t>
  </si>
  <si>
    <t>吊杆</t>
  </si>
  <si>
    <t>材质：铝合金 长度：跟进实际情况而定</t>
  </si>
  <si>
    <t>照明线路</t>
  </si>
  <si>
    <t>1、名称：线管内敷设2、型号：WDZB-BYJ-2.5mm2</t>
  </si>
  <si>
    <t>m</t>
  </si>
  <si>
    <t>照明安装费</t>
  </si>
  <si>
    <t>场景面板，教室测量、图纸设计、固定吊杆、膨胀螺栓、接线端子、材料损耗、材料保管、运输、安装、调试、施工、人工费用、机械费用、食宿与交通、施工环境保护、施工后垃圾清理、教室清洁打扫</t>
  </si>
  <si>
    <t>搬迁费（旧设备)</t>
  </si>
  <si>
    <t>旧设备撤除、人工搬运至一楼，运送指定地点堆叠存储。</t>
  </si>
  <si>
    <t>二</t>
  </si>
  <si>
    <t>生物准备室</t>
  </si>
  <si>
    <t>排气扇</t>
  </si>
  <si>
    <t>1、8寸23w排气扇安装；
2、墙面开洞及修复。</t>
  </si>
  <si>
    <t>岛式电源</t>
  </si>
  <si>
    <t>双面双位岛式桌面电源插座，4个五孔插座，带防水盖</t>
  </si>
  <si>
    <t>五孔插座</t>
  </si>
  <si>
    <t>国标二三插座</t>
  </si>
  <si>
    <t>个</t>
  </si>
  <si>
    <t>装饰灯</t>
  </si>
  <si>
    <t>1、名称：LED平板灯安装2、规格、型号：600x600</t>
  </si>
  <si>
    <t>三</t>
  </si>
  <si>
    <t>生物仪器室</t>
  </si>
  <si>
    <t>插座</t>
  </si>
  <si>
    <t>16A大功率插座</t>
  </si>
  <si>
    <t>四</t>
  </si>
  <si>
    <t>物理实验室（吊装电源）</t>
  </si>
  <si>
    <t xml:space="preserve">1.人工钻打瓷砖地面，搬运清洁处理，2、30mm1:2.5水泥砂浆找平 3.工程垃圾清运处理。 </t>
  </si>
  <si>
    <t>1.瓷砖地面打磨，清洁处理，2.上背胶底漆，1、50mm1:2.5水泥砂浆找平 3.3-4mm厚自流平（分2遍）</t>
  </si>
  <si>
    <t>1.LED 黑板灯功率 40W±5,电压 220V。建议灯具整体尺寸为：长 1200±50mm、宽 60±10mm、高 150±10mm。★整灯须通过国家强制性 CCC 认证（提供认证证书复印件，加盖投标人公章）。2. LED 黑板灯须为一体式 LED 灯具，不接受组合式灯具，为方便维护，产品驱动需为外置驱动。★并且须通过国家强制性 CCC认证。3.LED 黑板灯灯体光学透镜采用精密光学配光设计的偏光透镜，材质为高透光 PC，单条透镜长度 200mm±10mm，以避免透镜变形，确保光学精准程度；且灯具结构须有弹性结构设计，避免透镜间隙过大影响光学效果，并同时兼具防尘作用。灯体发光长度占灯具总长比例≥90%；4.色温：5000±280K,显色指数≥95，，R1-R11≥95.功率因数≥0.95，灯具效能≥90lm/W，光通≥3500Lm,为达到最佳的照度均匀度与防眩效果，黑板灯 C90－C270 面的光束角必须满足 15°±5°。须提供具有检测资质（通过 CMA、ilac-MRA 、CNAS 认证）的第三方权威检测机构依据《GB/T 9468-2008 灯具分布光度测量的一般要求》及《GB/T 7922-2008 照明光源颜色的测量方法》出具的光电色检测报告（提供相应的检测报告复印件，加盖厂家公章)。((1、按照以上光电参数标准，要重新做报告，产品无备货。2、常规产品显色指数≥90，Ｒ9≥70，R1-R10 不做考量，有备货。)5.▲LED 黑板灯设计使用寿命≥50000 小时，提供具有检测资质（通过 CMA、ilac-MRA 、CNAS 认证）的第三方权威检测机构依据《GB/T33721-2017 LED 灯具可靠性试验方法》出具的寿命检测报告复印件加盖投标人公章）。6.★ LED 黑板灯“闪烁”项目检测结论为“无显著影响”，并且 90Hz≤频率≤3125Hz，波动深度≤0.5%。须提供具有检测资质（通过 CMA、ilac-MRA 、CNAS 认证）的第三方权威检测机构依据 IEEE Std 1789-2015《减少高亮度 LED 的调制电流对观察者健康风险的 IEEE 推荐方法》出具的检测报告复印件加盖投标人公章。(正常大货小于 1%)7.▲6000 小时光通量维持率≥96%。提供具有检测资质（通过CMA、ilac-MRA 、CNAS 认证）的第三方权威检测机构依据《GB/T9468-2008 灯具分布光度测量的一般要求》和《GB/T31831-2015LED 室内照明应用技术要求》出具的检测报告复印件加盖厂家公章）。8.LED 黑板灯通过眼舒适测试认证。（提供检测报告）9. LED 黑板灯灯具人体所能感应电流密度应＜0.15，以保证灯具电磁辐射的安全。须提供具有检测资质（通过 CMA、ilac-MRA 、CNAS 认证）的第三方权威检测机构依据 GB/T 31275-2014《照明设备对人体电磁辐射的评价》出具的检测报告复印件加盖厂家公章。10.为减有毒重金属对环境及青少年身体危害，须提供 LED黑板灯由具有检测资质（通过 CMA 或 CNAS 认证）的第三方权威检测机构依据《GB/T 26125-2011 电子电气产品六种限用物质的检测方法》出具的检测报告，其结果符合《GB/T 26572-2011 电子电气产品中限用物质的限量要求》；★提供 ROSH 证书（提供认证证书复印件，加盖投标人公章）。11.为防止灯具在使用过程中，因过热而导致产生安全隐患，灯具各主要部件温度不超过 60℃(主要部件包括但不限于电源线、控制装置、输出线、透光罩、安装表面等）。须提供具有检测资质（通过 CMA、ilac-MRA 、CNAS 认证）的第三方权威检测机构依据GB7000.1-2015《灯具第一部分：一般要求与试验》标准出具的检测报告复印件加盖投标人公章。12.★蓝光危害等级要求：RG0。须提供具有检测资质（通过CMA、ilac-MRA 、CNAS 认证）的第三方权威检测机构依据 IEC/TR62778-2014 标准出具的检测报告复印件加盖投标人公章。13.▲ LED 黑板灯光生物安全检测为“无危险类”。提供提供具有检测资质（通过 CMA、ilac-MRA 、CNAS 认证）的第三方权威检测机构依据 GB/T20145-2006《灯和灯系统的光生物安全性》出具的检测报告复印件加盖投标人公章。14.★要求黑板面维持平均照度不低于 500lx，照度均匀度不低于 0.8；提供改造后的普通教室通过（通过 CMA、ilac-MRA 、CNAS 认证）的第三方权威检测机构依据 GB/T 5700-2008《照明测量方法》和 GB 7793-2010《中小学校教室采光和照明卫生标准》出具的检测报告复印件加盖投标人公章。15.依据 GB 3096-2008《声环境质量标准》对于文教机关场所的环境噪声规定,且为保证教室的声环境不干扰到师生正常的教学，要求 LED 教室灯噪音测试小于 18dB 。须提供具有检测资质（通过 CMA、ilac-MRA 、CNAS 认证）的第三方权威检测机构出具的检测报告复印件加盖投标人公章。16.LED 黑板灯吊杆宜采用铝型材质固定杆，灯具安装吊杆外径≥11mm，壁厚≥ 1mm，表面处理采用深度阳极氧化。须提供具有检测资质（通过 CMA 或 CNAS 认证）的第三方权威检测机构出具的检测报告（提供相应的检测报告复印件加盖投标人公章）。17、为保证灯具具有良好的长期使用可靠性，LED 黑板灯所用驱动控制装置需通过灯具宣称性能温度的开关试验，并且检测结果≥25000 次。提供通过 CMA、ilac-MRA、CNAS 认证的国家级权威检测机构出具的检测报告复印件加盖投标人公章，原件备查。18、为确保安装后的灯具系统安全牢固，所投 LED 黑板灯安装后，灯具及吊装系统通过其自身 4 倍重量 1000 小时承重试验。（须提供通过 CMA、ilac-MRA、CNAS 认证的国家级权威检测机构出具的检测报告复印件加盖投标人公章，原件备查。）19、为减少产品对人眼视觉生理功能影响，视觉舒适度（VICO指数）应≤2（投标文件中提供国家级标准化研究院实验中心出具的检测报告扫描件，开标现场提供国家级标准化研究院实验中心出
具的检测报告原件，未递交或递交的原件与复印件不符的均按不得分处理，证明资料须体现所投产品型号）</t>
  </si>
  <si>
    <t>五</t>
  </si>
  <si>
    <t>物理实验室（抽斗电源）（5间）</t>
  </si>
  <si>
    <t>水泥自流平</t>
  </si>
  <si>
    <t>1.LED 黑板灯功率 40W±5,电压 220V。建议灯具整体尺寸为：长 1200±50mm、宽 60±10mm、高 150±10mm。★整灯须通过国家强制性 CCC 认证（提供认证证书复印件，加盖投标人公章）。2. LED 黑板灯须为一体式 LED 灯具，不接受组合式灯具，为方便维护，产品驱动需为外置驱动。★并且须通过国家强制性 CCC认证。3.LED 黑板灯灯体光学透镜采用精密光学配光设计的偏光透镜，材质为高透光 PC，单条透镜长度 200mm±10mm，以避免透镜变形，确保光学精准程度；且灯具结构须有弹性结构设计，避免透镜间隙过大影响光学效果，并同时兼具防尘作用。灯体发光长度占灯具总长比例≥90%；4.色温：5000±280K,显色指数≥95，，R1-R11≥95.功率因数≥0.95，灯具效能≥90lm/W，光通量≥3500Lm,为达到最佳的照度均匀度与防眩效果，黑板灯 C90－C270 面的光束角必须满足 15°±5°。须提供具有检测资质（通过 CMA、ilac-MRA 、CNAS 认证）的第三方权威检测机构依据《GB/T 9468-2008 灯具分布光度测量的一般要求》及《GB/T 7922-2008 照明光源颜色的测量方法》出具的光电色检测报告（提供相应的检测报告复印件，加盖厂家公章)。((1、按照以上光电参数标准，要重新做报告，产品无备货。2、常规产品显色指数≥90，Ｒ9≥70，R1-R10 不做考量，有备货。)5.▲LED 黑板灯设计使用寿命≥50000 小时，提供具有检测资质（通过 CMA、ilac-MRA 、CNAS 认证）的第三方权威检测机构依据《GB/T33721-2017 LED 灯具可靠性试验方法》出具的寿命检测报告复印件加盖投标人公章）。6.★ LED 黑板灯“闪烁”项目检测结论为“无显著影响”，并且 90Hz≤频率≤3125Hz，波动深度≤0.5%。须提供具有检测资质（通过 CMA、ilac-MRA 、CNAS 认证）的第三方权威检测机构依据 IEEE Std 1789-2015《减少高亮度 LED 的调制电流对观察者健康风险的 IEEE 推荐方法》出具的检测报告复印件加盖投标人公章。(正常大货小于 1%)7.▲6000 小时光通量维持率≥96%。提供具有检测资质（通过CMA、ilac-MRA 、CNAS 认证）的第三方权威检测机构依据《GB/T9468-2008 灯具分布光度测量的一般要求》和《GB/T31831-2015LED 室内照明应用技术要求》出具的检测报告复印件加盖厂家公章）。8.LED 黑板灯通过眼舒适测试认证。（提供检测报告）9. LED 黑板灯灯具人体所能感应电流密度应＜0.15，以保证灯具电磁辐射的安全。须提供具有检测资质（通过 CMA、ilac-MRA 、CNAS 认证）的第三方权威检测机构依据 GB/T 31275-2014《照明设备对人体电磁辐射的评价》出具的检测报告复印件加盖厂家公章。10.为减少有毒重金属对环境及青少年身体危害，须提供 LED黑板灯由具有检测资质（通过 CMA 或 CNAS 认证）的第三方权威检测机构依据《GB/T 26125-2011 电子电气产品六种限用物质的检测方法》出具的检测报告，其结果符合《GB/T26572-2011 电子电气产品中限用物质的限量要求》；★提供 ROSH 证书（提供认证证书复印件，加盖投标人公章）。11.为防止灯具在使用过程中，因过热而导致产生安全隐患，灯具各主要部件温度不超过 60℃(主要部件包括但不限于电源线、控制装置、输出线、透光罩、安装表面等）。须提供具有检测资质（通过 CMA、ilac-MRA 、CNAS 认证）的第三方权威检测机构依据GB7000.1-2015《灯具第一部分：一般要求与试验》标准出具的检测报告复印件加盖投标人公章。12.★蓝光危害等级要求：RG0。须提供具有检测资质（通过CMA、ilac-MRA 、CNAS 认证）的第三方权威检测机构依据 IEC/TR62778-2014 标准出具的检测报告复印件加盖投标人公章。13.▲ LED 黑板灯光生物安全检测为“无危险类”。提供提供具有检测资质（通过 CMA、ilac-MRA 、CNAS 认证）的第三方权威检测机构依据 GB/T20145-2006《灯和灯系统的光生物安全性》出具的检测报告复印件加盖投标人公章。14.★要求黑板面维持平均照度不低于 500lx，照度均匀度不低于 0.8；提供改造后的普通教室通过（通过 CMA、ilac-MRA 、CNAS 认证）的第三方权威检测机构依据 GB/T 5700-2008《照明测量方法》和 GB 7793-2010《中小学校教室采光和照明卫生标准》出具的检测报告复印件加盖投标人公章。15.依据 GB 3096-2008《声环境质量标准》对于文教机关场所的环境噪声规定,且为保证教室的声环境不干扰到师生正常的教学，要求 LED 教室灯噪音测试小于 18dB 。须提供具有检测资质（通过 CMA、ilac-MRA 、CNAS 认证）的第三方权威检测机构出具的检测报告复印件加盖投标人公章。16.LED 黑板灯吊杆宜采用铝型材质固定杆，灯具安装吊杆外径≥11mm，壁厚≥ 1mm，表面处理采用深度阳极氧化。须提供具有检测资质（通过 CMA 或 CNAS 认证）的第三方权威检测机构出具的检测报告（提供相应的检测报告复印件，加盖投标人公章）。17、为保证灯具具有良好的长期使用可靠性，LED 黑板灯所用驱动控制装置需通过灯具宣称性能温度的开关试验，并且检测结果≥25000 次。提供通过 CMA、ilac-MRA、CNAS 认证的国家级权威检测机构出具的检测报告复印件加盖投标人公章，原件备查。18、为确保安装后的灯具系统安全牢固，所投 LED 黑板灯安装后，灯具及吊装系统通过其自身 4 倍重量 1000 小时承重试验。（须提供通过 CMA、ilac-MRA、CNAS 认证的国家级权威检测机构出具的检测报告复印件加盖投标人公章，原件备查。）19、为减少产品对人眼视觉生理功能影响，视觉舒适度（VICO指数）应≤2（投标文件中提供国家级标准化研究院实验中心出具的检测报告扫描件，开标现场提供国家级标准化研究院实验中心出具的检测报告原件，未递交或递交的原件与复印件不符的均按不得分处理，证明资料须体现所投产品型号）</t>
  </si>
  <si>
    <t>1. LED 教室灯功率 36W±5。建议灯具整体尺寸为：长1200±50mm、宽 310±10mm、高 130±10mm。★整灯须通过国家强制性 CCC 认证（提供认证证书复印件）。2. LED 教室灯为镀铬格栅防眩光结构，底盘为 ABS 材质，并且灯具能上下出光，灯具上射光通量占总光通量的 30%-40%，灯具下射光通量占总光通量的 60%-70%。须提供具有检测资质（通过CMA、ilac-MRA 、CNAS 认证）的第三方权威检测机构出具的底盘材质检测报告、上下光通量占比检测报告复印件加盖生产厂商公章）3. ▲为保证底盘稳固性和安全性，吊杆安装支架不应固定在塑料上。4. LED 教室灯须为一体式灯具，不接受组合式灯具；灯具外框材料必须为铝合金材料，表面氧化处理。5.为便于维护，产品驱动需为外置驱动，★并且须通过国家强制性 CCC 认证。6.色温 5000K±280K，显色指数≥95，R1-R11≥95.功率因数≥0.95，光通量≥3000lm，灯具效能≥90lm/W。满足 C90-C270 面的光束角 100°±5°，且在 C0-C180 面的光束角 100°±5°，提供具有检测资质（通过 CMA、ilac-MRA 、CNAS 认证）的第三方权威检测机构依据《GB/T 9468-2008 灯具分布光度测量的一般要 求以及 IES LM-79-08 固态照明产品电气和光度测量方法》出具的光电色检测报告复印件加盖投标人公章）。(1、按照以上光电参数标准，要重新做报告，产品无备货。2、常规产品显色指数≥90，Ｒ9≥70，R1-R10 不做考量，有备货。)7.▲6000 小时光通量维持率≥96%。提供具有检测资质（通过CMA、ilac-MRA 、CNAS 认证）的第三方权威检测机构依据《GB/T9468-2008 灯具分布光度测量的一般要求》和《GB/T31831-2015LED 室内照明应用技术要求》出具的检测报告复印件加盖厂家公章）。11. LED 教室灯灯具人体所能感应电流密度应＜0.03，以保证灯具电磁辐射的安全。须提供具有检测资质（通过 CMA、ilac-MRA 、CNAS 认证）的第三方权威检测机构依据 GB/T 31275-2014《照明设备对人体电磁辐射的评价》出具的检测报告复印件加盖厂家公章。12.为减少有毒重金属对环境及青少年身体危害，须提供 LED教室灯由具有检测资质（通过 CMA、ilac-MRA 、CNAS 认证）的第三方权威检测机构依据《GB/T 26125-2011 电子电气产品六种限用物质的检测方法》出具的检测报告，其结果符合《GB/T 26572-2011 电子电气产品中限用物质的限量要求》；★提供 ROSH 证书（提供认证证书复印件，加盖投标人公章）。13.为防止灯具在使用过程中，因过热而导致产生安全隐患，灯具各主要部件温度不超过 60℃(主要部件包括但不限于电源线、控制装置、输出线、透光罩、安装表面等）。须提供具有检测资质（通过 CMA、ilac-MRA 、CNAS 认证）的第三方权威检测机构依据GB7000.1-2015《灯具第一部分：一般要求与试验》标准出具的检测报告复印件加盖投标人公章。14.★蓝光危害类别要求：RG0。须提供具有检测资质（通过CMA 或 CNAS 认证）的第三方权威检测机构依据 IEC/TR 62778-2014 标准出具的检测报告复印件加盖投标人公章。15.▲LED 教室灯光生物安全检测为“无危险类”。须提供具有检测资质（通过 CMA 或 CNAS 认证）的第三方权威检测机构依据GB/T20145-2006《灯和灯系统的光生物安全性》出具的检测报告复印件加盖生产厂商公章。16.★要求满足教室照度维持平均照度值≥300LX，统一眩光值UGR≤16，照度均匀度≥0.7，功率密度≤9W/平方米。须提供具有检测资质（通过 CMA 或 CNAS 认证））的第三方权威检测机构出具的检测报告复印件加盖投标人公章。17.依据 GB 3096-2008《声环境质量标准》对于文教机关场所的环境噪声规定,且为保证教室的声环境不干扰到师生正常的教学，要求 LED 教室灯噪音测试小于 18dB 。须提供具有检测资质（通过 CMA、ilac-MRA 、CNAS 认证）的第三方权威检测机构出具的检测报告复印件加盖投标人公章。18.LED 教室灯吊杆宜采用铝型材质固定杆，灯具安装吊杆外径≥11mm，壁厚≥ 1mm，表面处理采用深度阳极氧化。须提供具有检测资质（通过 CMA 或 CNAS 认证）的第三方权威检测机构出具的检测报告（提供相应的检测报告复印件，加盖投标人公章）。19、为保证灯具具有良好的长期使用可靠性，LED 教室灯所用驱动控制装置需通过灯具宣称性能温度的开关试验，并且检测结果≥25000 次。提供通过 CMA、ilac-MRA、CNAS 认证的国家级权威检测机构出具的检测报告复印件加盖投标人公章，原件备查。20、为确保安装后的灯具系统安全牢固，所投 LED 教室灯安装8.LED 教室灯通过眼舒适测试认证。（提供检测报告）9.LED 教室灯设计使用寿命≥50000 小时，提供具有检测资质（通过 CMA、ilac-MRA 、CNAS 认证）的第三方权威检测机构依据《GB/T33721-2017 LED 灯具可靠性试验方法》出具的寿命检测报
告复印件加盖投标人公章）。10.★ LED 教室灯“闪烁”项目检测结论为“无显著影响”，并且 90Hz≤频率≤3125Hz，波动深度≤0.5%。须提供具有检测资质（通过 CMA、ilac-MRA 、CNAS 认证）的第三方权威检测机构依据 IEEE Std 1789-2015《减少高亮度 LED 的调制电流对观察者健康风险的 IEEE 推荐方法》出具的检测报告复印件加盖投标人公章。后，灯具及吊装系统通过其自身 4 倍重量 1000 小时承重试验。（须提供通过 CMA、ilac-MRA、CNAS 认证的国家级权威检测机构出具的检测报告复印件加盖投标人公章，原件备查。）21、为减少产品对人眼视觉生理功能影响，视觉舒适度（VICO指数）应≤2（投标文件中提供国家级标准化研究院实验中心出具的检测报告扫描件，开标现场提供国家级标准化研究院实验中心出具的检测报告原件，未递交或递交的原件与复印件不符的均按不得分处理，证明资料须体现所投产品型号）</t>
  </si>
  <si>
    <t>六</t>
  </si>
  <si>
    <t>物理准备室</t>
  </si>
  <si>
    <t>七</t>
  </si>
  <si>
    <t>物理仪器室1</t>
  </si>
  <si>
    <t>八</t>
  </si>
  <si>
    <t>物理仪器室2</t>
  </si>
  <si>
    <t>九</t>
  </si>
  <si>
    <t>通风化学实验室（2间）</t>
  </si>
  <si>
    <t>文化墙</t>
  </si>
  <si>
    <t>学科定制文化墙</t>
  </si>
  <si>
    <t>1.LED 黑板灯功率 40W±5,电压 220V。建议灯具整体尺寸为：长 1200±50mm、宽 60±10mm、高 150±10mm。★整灯须通过国家强制性 CCC 认证（提供认证证书复印件，加盖投标人公章）。2. LED 黑板灯须为一体式 LED 灯具，不接受组合式灯具，为方便维护，产品驱动需为外置驱动。★并且须通过国家强制性 CCC认证。3.LED 黑板灯灯体光学透镜采用精密光学配光设计的偏光透镜，材质为高透光 PC，单条透镜长度 200mm±10mm，以避免透镜变形，确保光学精准程度；且灯具结构须有弹性结构设计，避免透镜间隙过大影响光学效果，并同时兼具防尘作用。灯体发光长度占灯具总长比例≥90%；4.色温：5000±280K,显色指数≥95，，R1-R11≥95.功率因数≥0.95，灯具效能≥90lm/W，光通量≥3500Lm,为达到最佳的照度均匀度与防眩效果，黑板灯 C90－C270 面的光束角必须满足 15°±5°。须提供具有检测资质（通过 CMA、ilac-MRA 、CNAS 认证）的第三方权威检测机构依据《GB/T 9468-2008 灯具分布光度测量的一般要求》及《GB/T 7922-2008 照明光源颜色的测量方法》出具的光电色检测报告（提供相应的检测报告复印件，加盖厂家公章)。((1、按照以上光电参数标准，要重新做报告，产品无备货。2、常规产品显色指数≥90，Ｒ9≥70，R1-R10 不做考量，有备货。)5.▲LED 黑板灯设计使用寿命≥50000 小时，提供具有检测资质（通过 CMA、ilac-MRA 、CNAS 认证）的第三方权威检测机构依据《GB/T33721-2017 LED 灯具可靠性试验方法》出具的寿命检测报告复印件加盖投标人公章）。6.★ LED 黑板灯“闪烁”项目检测结论为“无显著影响”，并且 90Hz≤频率≤3125Hz，波动深度≤0.5%。须提供具有检测资质（通过 CMA、ilac-MRA 、CNAS 认证）的第三方权威检测机构依据 IEEE Std 1789-2015《减少高亮度 LED 的调制电流对观察者健康风险的 IEEE 推荐方法》出具的检测报告复印件加盖投标人公章。(正常大货小于 1%)7.▲6000 小时光通量维持率≥96%。提供具有检测资质（通过CMA、ilac-MRA 、CNAS 认证）的第三方权威检测机构依据《GB/T9468-2008 灯具分布光度测量的一般要求》和《GB/T31831-2015LED 室内照明应用技术要求》出具的检测报告复印件加盖厂家公章）。8.LED 黑板灯通过眼舒适测试认证。（提供检测报告）9. LED 黑板灯灯具人体所能感应电流密度应＜0.15，以保证灯具电磁辐射的安全。须提供具有检测资质（通过 CMA、ilac-MRA 、CNAS 认证）的第三方权威检测机构依据 GB/T 31275-2014《照明设备对人体电磁辐射的评价》出具的检测报告复印件加盖厂家公章。10.为减少有毒重金属对环境及青少年身体危害，须提供 LED黑板灯由具有检测资质（通过 CMA 或 CNAS 认证）的第三方权威检测机构依据《GB/T 26125-2011 电子电气产品六种限用物质的检测方法》出具的检测报告，其结果符合《GB/T 26572-2011 电子电气产品中限用物质的限量要求》；★提供 ROSH 证书（提供认证证书复印件，加盖投标人公章）。11.为防止灯具在使用过程中，因过热而导致产生安全隐患，灯具各主要部件温度不超过 60℃(主要部件包括但不限于电源线、控制装置、输出线、透光罩、安装表面等）。须提供具有检测资质（通过 CMA、ilac-MRA 、CNAS 认证）的第三方权威检测机构依据GB7000.1-2015《灯具第一部分：一般要求与试验》标准出具的检测报告复印件加盖投标人公章。12.★蓝光危害等级要求：RG0。须提供具有检测资质（通过CMA、ilac-MRA 、CNAS 认证）的第三方权威检测机构依据 IEC/TR62778-2014 标准出具的检测报告复印件加盖投标人公章。13.▲ LED 黑板灯光生物安全检测为“无危险类”。提供提供具有检测资质（通过 CMA、ilac-MRA 、CNAS 认证）的第三方权威检测机构依据 GB/T20145-2006《灯和灯系统的光生物安全性》出具的检测报告复印件加盖投标人公章。14.★要求黑板面维持平均照度不低于 500lx，照度均匀度不低于 0.8；提供改造后的普通教室通过（通过 CMA、ilac-MRA 、CNAS 认证）的第三方权威检测机构依据 GB/T 5700-2008《照明测量方法》和 GB 7793-2010《中小学校教室采光和照明卫生标准》出具的检测报告复印件加盖投标人公章。15.依据 GB 3096-2008《声环境质量标准》对于文教机关场所的环境噪声规定,且为保证教室的声环境不干扰到师生正常的教学，要求 LED 教室灯噪音测试小于 18dB 。须提供具有检测资质（通过 CMA、ilac-MRA 、CNAS 认证）的第三方权威检测机构出具的检测报告复印件加盖投标人公章。16.LED 黑板灯吊杆宜采用铝型材质固定杆，灯具安装吊杆外径≥11mm，壁厚≥ 1mm，表面处理采用深度阳极氧化。须提供具有检测资质（通过 CMA 或 CNAS 认证）的第三方权威检测机构出具的检测报告（提供相应的检测报告复印件，加盖投标人公章）。17、为保证灯具具有良好的长期使用可靠性，LED 黑板灯所用驱动控制装置需通过灯具宣称性能温度的开关试验，并且检测结果≥25000 次。提供通过 CMA、ilac-MRA、CNAS 认证的国家级权威检测机构出具的检测报告复印件加盖投标人公章，原件备查。18、为确保安装后的灯具系统安全牢固，所投 LED 黑板灯安装后，灯具及吊装系统通过其自身 4 倍重量 1000 小时承重试验。（须提供通过 CMA、ilac-MRA、CNAS 认证的国家级权威检测机构出
具的检测报告复印件加盖投标人公章，原件备查。）19、为减少产品对人眼视觉生理功能影响，视觉舒适度（VICO指数）应≤2（投标文件中提供国家级标准化研究院实验中心出具的检测报告扫描件，开标现场提供国家级标准化研究院实验中心出具的检测报告原件，未递交或递交的原件与复印件不符的均按不得分处理，证明资料须体现所投产品型号）</t>
  </si>
  <si>
    <t>十</t>
  </si>
  <si>
    <t>通风化学实验室（带演示通风柜）（2间）</t>
  </si>
  <si>
    <t>十一</t>
  </si>
  <si>
    <t>化学仪器准备室</t>
  </si>
  <si>
    <t>隔墙</t>
  </si>
  <si>
    <t>规格：长4.7*宽4.3*高3.8米
1.构件做法:1、轻钢龙骨墙体构造，双面封8厘硅钙板；
2.墙面刷漆修复，扇灰两次、打磨、乳胶漆一底两面。</t>
  </si>
  <si>
    <t>不锈钢门</t>
  </si>
  <si>
    <t>定制不锈钢门</t>
  </si>
  <si>
    <t>樘</t>
  </si>
  <si>
    <t>A</t>
  </si>
  <si>
    <t>工程造价合计：一+二+至十一</t>
  </si>
  <si>
    <t>工 程 预 算 书</t>
  </si>
  <si>
    <t>工程名称：佛山市华英学校理化生实验室改造项目</t>
  </si>
  <si>
    <t>审核情况</t>
  </si>
  <si>
    <t>1.LED 黑板灯功率 40W±5,电压 220V。建议灯具整体尺寸为：
长 1200±50mm、宽 60±10mm、高 150±10mm。★整灯须通过国家
强制性 CCC 认证（提供认证证书复印件，加盖投标人公章）。
2. LED 黑板灯须为一体式 LED 灯具，不接受组合式灯具，为
方便维护，产品驱动需为外置驱动。★并且须通过国家强制性 CCC
认证。
3.LED 黑板灯灯体光学透镜采用精密光学配光设计的偏光透
镜，材质为高透光 PC，单条透镜长度 200mm±10mm，以避免透镜变
形，确保光学精准程度；且灯具结构须有弹性结构设计，避免透镜
间隙过大影响光学效果，并同时兼具防尘作用。灯体发光长度占灯
具总长比例≥90%；
4.色温：5000±280K,显色指数≥95，，R1-R11≥95.功率因数
≥0.95，灯具效能≥90lm/W，光通量≥3500Lm,为达到最佳的照度
均匀度与防眩效果，黑板灯 C90－C270 面的光束角必须满足 15°
±5°。须提供具有检测资质（通过 CMA、ilac-MRA 、CNAS 认
证）的第三方权威检测机构依据《GB/T 9468-2008 灯具分布光度
测量的一般要求》及《GB/T 7922-2008 照明光源颜色的测量方
法》出具的光电色检测报告（提供相应的检测报告复印件，加盖厂
家公章)。((1、按照以上光电参数标准，要重新做报告，产品无备
货。2、常规产品显色指数≥90，Ｒ9≥70，R1-R10 不做考量，有
备货。)
5.▲LED 黑板灯设计使用寿命≥50000 小时，提供具有检测资
质（通过 CMA、ilac-MRA 、CNAS 认证）的第三方权威检测机构依
据《GB/T33721-2017 LED 灯具可靠性试验方法》出具的寿命检测
报告复印件加盖投标人公章）。
6.★ LED 黑板灯“闪烁”项目检测结论为“无显著影响”，
并且 90Hz≤频率≤3125Hz，波动深度≤0.5%。须提供具有检测资
质（通过 CMA、ilac-MRA 、CNAS 认证）的第三方权威检测机构依
据 IEEE Std 1789-2015《减少高亮度 LED 的调制电流对观察者健
康风险的 IEEE 推荐方法》出具的检测报告复印件加盖投标人公章。
(正常大货小于 1%)7.▲6000 小时光通量维持率≥96%。提供具有检测资质（通过
CMA、ilac-MRA 、CNAS 认证）的第三方权威检测机构依据《GB/T
9468-2008 灯具分布光度测量的一般要求》和《GB/T31831-
2015LED 室内照明应用技术要求》出具的检测报告复印件加盖厂家
公章）。
8.LED 黑板灯通过眼舒适测试认证。（提供检测报告）
9. LED 黑板灯灯具人体所能感应电流密度应＜0.15，以保证
灯具电磁辐射的安全。须提供具有检测资质（通过 CMA、ilac-
MRA 、CNAS 认证）的第三方权威检测机构依据 GB/T 31275-2014
《照明设备对人体电磁辐射的评价》出具的检测报告复印件加盖厂
家公章。
10.为减少有毒重金属对环境及青少年身体危害，须提供 LED
黑板灯由具有检测资质（通过 CMA 或 CNAS 认证）的第三方权威检
测机构依据《GB/T 26125-2011 电子电气产品六种限用物质的检
测方法》出具的检测报告，其结果符合《GB/T 26572-2011 电子
电气产品中限用物质的限量要求》；★提供 ROSH 证书（提供认证
证书复印件，加盖投标人公章）。
11.为防止灯具在使用过程中，因过热而导致产生安全隐患，
灯具各主要部件温度不超过 60℃(主要部件包括但不限于电源线、
控制装置、输出线、透光罩、安装表面等）。须提供具有检测资质
（通过 CMA、ilac-MRA 、CNAS 认证）的第三方权威检测机构依据
GB7000.1-2015《灯具第一部分：一般要求与试验》标准出具的检
测报告复印件加盖投标人公章。
12.★蓝光危害等级要求：RG0。须提供具有检测资质（通过
CMA、ilac-MRA 、CNAS 认证）的第三方权威检测机构依据 IEC/TR
62778-2014 标准出具的检测报告复印件加盖投标人公章。
13.▲ LED 黑板灯光生物安全检测为“无危险类”。提供提供
具有检测资质（通过 CMA、ilac-MRA 、CNAS 认证）的第三方权威
检测机构依据 GB/T20145-2006《灯和灯系统的光生物安全性》出
具的检测报告复印件加盖投标人公章。
14.★要求黑板面维持平均照度不低于 500lx，照度均匀度不
低于 0.8；提供改造后的普通教室通过（通过 CMA、ilac-MRA 、
CNAS 认证）的第三方权威检测机构依据 GB/T 5700-2008《照明测
量方法》和 GB 7793-2010《中小学校教室采光和照明卫生标准》
出具的检测报告复印件加盖投标人公章。
15.依据 GB 3096-2008《声环境质量标准》对于文教机关场所
的环境噪声规定,且为保证教室的声环境不干扰到师生正常的教
学，要求 LED 教室灯噪音测试小于 18dB 。须提供具有检测资质
（通过 CMA、ilac-MRA 、CNAS 认证）的第三方权威检测机构出具
的检测报告复印件加盖投标人公章。
16.LED 黑板灯吊杆宜采用铝型材质固定杆，灯具安装吊杆外
径≥11mm，壁厚≥ 1mm，表面处理采用深度阳极氧化。须提供具有
检测资质（通过 CMA 或 CNAS 认证）的第三方权威检测机构出具的
检测报告（提供相应的检测报告复印件，加盖投标人公章）。17、为保证灯具具有良好的长期使用可靠性，LED 黑板灯所用驱动
控制装置需通过灯具宣称性能温度的开关试验，并且检测结果≥
25000 次。提供通过 CMA、ilac-MRA、CNAS 认证的国家级权威检测
机构出具的检测报告复印件加盖投标人公章，原件备查。
18、为确保安装后的灯具系统安全牢固，所投 LED 黑板灯安装
后，灯具及吊装系统通过其自身 4 倍重量 1000 小时承重试验。
（须提供通过 CMA、ilac-MRA、CNAS 认证的国家级权威检测机构出
具的检测报告复印件加盖投标人公章，原件备查。）
19、为减少产品对人眼视觉生理功能影响，视觉舒适度（VICO
指数）应≤2（投标文件中提供国家级标准化研究院实验中心出具
的检测报告扫描件，开标现场提供国家级标准化研究院实验中心出
具的检测报告原件，未递交或递交的原件与复印件不符的均按不得
分处理，证明资料须体现所投产品型号）</t>
  </si>
  <si>
    <t>1. LED 教室灯功率 36W±5。建议灯具整体尺寸为：长
1200±50mm、宽 310±10mm、高 130±10mm。★整灯须通过国家强
制性 CCC 认证（提供认证证书复印件）。
2. LED 教室灯为镀铬格栅防眩光结构，底盘为 ABS 材质，并且
灯具能上下出光，灯具上射光通量占总光通量的 30%-40%，灯具下
射光通量占总光通量的 60%-70%。须提供具有检测资质（通过
CMA、ilac-MRA 、CNAS 认证）的第三方权威检测机构出具的底盘
材质检测报告、上下光通量占比检测报告复印件加盖生产厂商公
章）
3. ▲为保证底盘稳固性和安全性，吊杆安装支架不应固定在
塑料上。
4. LED 教室灯须为一体式灯具，不接受组合式灯具；灯具外
框材料必须为铝合金材料，表面氧化处理。
5.为便于维护，产品驱动需为外置驱动，★并且须通过国家强
制性 CCC 认证。
6.色温 5000K±280K，显色指数≥95，R1-R11≥95.功率因数
≥0.95，光通量≥3000lm，灯具效能≥90lm/W。满足 C90-C270 面
的光束角 100°±5°，且在 C0-C180 面的光束角 100°±5°，
提供具有检测资质（通过 CMA、ilac-MRA 、CNAS 认证）的第三方
权威检测机构依据《GB/T 9468-2008 灯具分布光度测量的一般要 求以及 IES LM-79-08 固态照明产品电气和光度测量方法》出具的
光电色检测报告复印件加盖投标人公章）。(1、按照以上光电参数标
准，要重新做报告，产品无备货。2、常规产品显色指数≥90，Ｒ
9≥70，R1-R10 不做考量，有备货。)
7.▲6000 小时光通量维持率≥96%。提供具有检测资质（通过
CMA、ilac-MRA 、CNAS 认证）的第三方权威检测机构依据《GB/T
9468-2008 灯具分布光度测量的一般要求》和《GB/T31831-
2015LED 室内照明应用技术要求》出具的检测报告复印件加盖厂家
公章）。11. LED 教室灯灯具人体所能感应电流密度应＜0.03，以保证
灯具电磁辐射的安全。须提供具有检测资质（通过 CMA、ilac-
MRA 、CNAS 认证）的第三方权威检测机构依据 GB/T 31275-2014
《照明设备对人体电磁辐射的评价》出具的检测报告复印件加盖厂
家公章。
12.为减少有毒重金属对环境及青少年身体危害，须提供 LED
教室灯由具有检测资质（通过 CMA、ilac-MRA 、CNAS 认证）的第
三方权威检测机构依据《GB/T 26125-2011 电子电气产品六种限
用物质的检测方法》出具的检测报告，其结果符合《GB/T 26572-
2011 电子电气产品中限用物质的限量要求》；★提供 ROSH 证书
（提供认证证书复印件，加盖投标人公章）。
13.为防止灯具在使用过程中，因过热而导致产生安全隐患，
灯具各主要部件温度不超过 60℃(主要部件包括但不限于电源线、
控制装置、输出线、透光罩、安装表面等）。须提供具有检测资质
（通过 CMA、ilac-MRA 、CNAS 认证）的第三方权威检测机构依据
GB7000.1-2015《灯具第一部分：一般要求与试验》标准出具的检
测报告复印件加盖投标人公章。
14.★蓝光危害类别要求：RG0。须提供具有检测资质（通过
CMA 或 CNAS 认证）的第三方权威检测机构依据 IEC/TR 62778-
2014 标准出具的检测报告复印件加盖投标人公章。
15.▲LED 教室灯光生物安全检测为“无危险类”。须提供具
有检测资质（通过 CMA 或 CNAS 认证）的第三方权威检测机构依据
GB/T20145-2006《灯和灯系统的光生物安全性》出具的检测报告复
印件加盖生产厂商公章。
16.★要求满足教室照度维持平均照度值≥300LX，统一眩光值
UGR≤16，照度均匀度≥0.7，功率密度≤9W/平方米。须提供具有
检测资质（通过 CMA 或 CNAS 认证））的第三方权威检测机构出具
的检测报告复印件加盖投标人公章。
17.依据 GB 3096-2008《声环境质量标准》对于文教机关场所
的环境噪声规定,且为保证教室的声环境不干扰到师生正常的教
学，要求 LED 教室灯噪音测试小于 18dB 。须提供具有检测资质
（通过 CMA、ilac-MRA 、CNAS 认证）的第三方权威检测机构出具
的检测报告复印件加盖投标人公章。
18.LED 教室灯吊杆宜采用铝型材质固定杆，灯具安装吊杆外
径≥11mm，壁厚≥ 1mm，表面处理采用深度阳极氧化。须提供具有
检测资质（通过 CMA 或 CNAS 认证）的第三方权威检测机构出具的
检测报告（提供相应的检测报告复印件，加盖投标人公章）。
19、为保证灯具具有良好的长期使用可靠性，LED 教室灯所用驱动
控制装置需通过灯具宣称性能温度的开关试验，并且检测结果≥
25000 次。提供通过 CMA、ilac-MRA、CNAS 认证的国家级权威检测
机构出具的检测报告复印件加盖投标人公章，原件备查。
20、为确保安装后的灯具系统安全牢固，所投 LED 教室灯安装
8.LED 教室灯通过眼舒适测试认证。（提供检测报告）
9.LED 教室灯设计使用寿命≥50000 小时，提供具有检测资质
（通过 CMA、ilac-MRA 、CNAS 认证）的第三方权威检测机构依据
《GB/T33721-2017 LED 灯具可靠性试验方法》出具的寿命检测报
告复印件加盖投标人公章）。
10.★ LED 教室灯“闪烁”项目检测结论为“无显著影响”，
并且 90Hz≤频率≤3125Hz，波动深度≤0.5%。须提供具有检测资
质（通过 CMA、ilac-MRA 、CNAS 认证）的第三方权威检测机构依
据 IEEE Std 1789-2015《减少高亮度 LED 的调制电流对观察者健
康风险的 IEEE 推荐方法》出具的检测报告复印件加盖投标人公章。后，灯具及吊装系统通过其自身 4 倍重量 1000 小时承重试验。
（须提供通过 CMA、ilac-MRA、CNAS 认证的国家级权威检测机构出
具的检测报告复印件加盖投标人公章，原件备查。）
21、为减少产品对人眼视觉生理功能影响，视觉舒适度（VICO
指数）应≤2（投标文件中提供国家级标准化研究院实验中心出具
的检测报告扫描件，开标现场提供国家级标准化研究院实验中心出
具的检测报告原件，未递交或递交的原件与复印件不符的均按不得
分处理，证明资料须体现所投产品型号）</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</si>
</sst>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DBNum2][$RMB]General;[Red][DBNum2][$RMB]General"/>
    <numFmt numFmtId="177" formatCode="0_ "/>
    <numFmt numFmtId="178" formatCode="0.00_ "/>
  </numFmts>
  <fonts count="39">
    <font>
      <sz val="11"/>
      <color theme="1"/>
      <name val="等线"/>
      <charset val="134"/>
      <scheme val="minor"/>
    </font>
    <font>
      <sz val="10"/>
      <color theme="1"/>
      <name val="等线"/>
      <charset val="134"/>
      <scheme val="minor"/>
    </font>
    <font>
      <b/>
      <sz val="11"/>
      <color theme="1"/>
      <name val="等线"/>
      <charset val="134"/>
      <scheme val="minor"/>
    </font>
    <font>
      <b/>
      <sz val="9"/>
      <color theme="1"/>
      <name val="等线"/>
      <charset val="134"/>
      <scheme val="minor"/>
    </font>
    <font>
      <sz val="11"/>
      <color theme="1"/>
      <name val="宋体"/>
      <charset val="134"/>
    </font>
    <font>
      <b/>
      <sz val="18"/>
      <color theme="1"/>
      <name val="宋体"/>
      <charset val="134"/>
    </font>
    <font>
      <b/>
      <sz val="12"/>
      <color theme="1"/>
      <name val="宋体"/>
      <charset val="134"/>
    </font>
    <font>
      <b/>
      <sz val="10"/>
      <name val="宋体"/>
      <charset val="134"/>
    </font>
    <font>
      <b/>
      <sz val="9"/>
      <name val="宋体"/>
      <charset val="134"/>
    </font>
    <font>
      <sz val="9"/>
      <color theme="1"/>
      <name val="宋体"/>
      <charset val="134"/>
    </font>
    <font>
      <sz val="9"/>
      <name val="宋体"/>
      <charset val="134"/>
    </font>
    <font>
      <sz val="9"/>
      <name val="宋体"/>
      <charset val="1"/>
    </font>
    <font>
      <sz val="8"/>
      <name val="宋体"/>
      <charset val="134"/>
    </font>
    <font>
      <sz val="9"/>
      <color indexed="8"/>
      <name val="宋体"/>
      <charset val="134"/>
    </font>
    <font>
      <sz val="9"/>
      <color indexed="8"/>
      <name val="宋体"/>
      <charset val="1"/>
    </font>
    <font>
      <sz val="7.5"/>
      <name val="宋体"/>
      <charset val="134"/>
    </font>
    <font>
      <b/>
      <sz val="9"/>
      <color theme="1"/>
      <name val="宋体"/>
      <charset val="134"/>
    </font>
    <font>
      <b/>
      <sz val="14"/>
      <color theme="1"/>
      <name val="宋体"/>
      <charset val="134"/>
    </font>
    <font>
      <sz val="11"/>
      <color theme="1"/>
      <name val="等线"/>
      <charset val="0"/>
      <scheme val="minor"/>
    </font>
    <font>
      <sz val="11"/>
      <color rgb="FF3F3F76"/>
      <name val="等线"/>
      <charset val="0"/>
      <scheme val="minor"/>
    </font>
    <font>
      <sz val="11"/>
      <color theme="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9C0006"/>
      <name val="等线"/>
      <charset val="0"/>
      <scheme val="minor"/>
    </font>
    <font>
      <b/>
      <sz val="11"/>
      <color rgb="FFFFFFFF"/>
      <name val="等线"/>
      <charset val="0"/>
      <scheme val="minor"/>
    </font>
    <font>
      <sz val="12"/>
      <name val="宋体"/>
      <charset val="134"/>
    </font>
    <font>
      <b/>
      <sz val="11"/>
      <color rgb="FFFA7D00"/>
      <name val="等线"/>
      <charset val="0"/>
      <scheme val="minor"/>
    </font>
    <font>
      <b/>
      <sz val="15"/>
      <color theme="3"/>
      <name val="等线"/>
      <charset val="134"/>
      <scheme val="minor"/>
    </font>
    <font>
      <sz val="11"/>
      <color rgb="FF9C6500"/>
      <name val="等线"/>
      <charset val="0"/>
      <scheme val="minor"/>
    </font>
    <font>
      <sz val="11"/>
      <color rgb="FF006100"/>
      <name val="等线"/>
      <charset val="0"/>
      <scheme val="minor"/>
    </font>
    <font>
      <b/>
      <sz val="13"/>
      <color theme="3"/>
      <name val="等线"/>
      <charset val="134"/>
      <scheme val="minor"/>
    </font>
    <font>
      <sz val="11"/>
      <color rgb="FFFF0000"/>
      <name val="等线"/>
      <charset val="0"/>
      <scheme val="minor"/>
    </font>
    <font>
      <b/>
      <sz val="11"/>
      <color rgb="FF3F3F3F"/>
      <name val="等线"/>
      <charset val="0"/>
      <scheme val="minor"/>
    </font>
    <font>
      <b/>
      <sz val="11"/>
      <color theme="1"/>
      <name val="等线"/>
      <charset val="0"/>
      <scheme val="minor"/>
    </font>
    <font>
      <i/>
      <sz val="11"/>
      <color rgb="FF7F7F7F"/>
      <name val="等线"/>
      <charset val="0"/>
      <scheme val="minor"/>
    </font>
    <font>
      <u/>
      <sz val="11"/>
      <color rgb="FF800080"/>
      <name val="等线"/>
      <charset val="0"/>
      <scheme val="minor"/>
    </font>
    <font>
      <sz val="12"/>
      <name val="Times New Roman"/>
      <charset val="134"/>
    </font>
    <font>
      <sz val="11"/>
      <color rgb="FFFA7D00"/>
      <name val="等线"/>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tint="0.399975585192419"/>
        <bgColor indexed="64"/>
      </patternFill>
    </fill>
  </fills>
  <borders count="23">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18" fillId="18" borderId="0" applyNumberFormat="0" applyBorder="0" applyAlignment="0" applyProtection="0">
      <alignment vertical="center"/>
    </xf>
    <xf numFmtId="0" fontId="19" fillId="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4"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7" borderId="19" applyNumberFormat="0" applyFont="0" applyAlignment="0" applyProtection="0">
      <alignment vertical="center"/>
    </xf>
    <xf numFmtId="0" fontId="20" fillId="13" borderId="0" applyNumberFormat="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18" applyNumberFormat="0" applyFill="0" applyAlignment="0" applyProtection="0">
      <alignment vertical="center"/>
    </xf>
    <xf numFmtId="0" fontId="31" fillId="0" borderId="18" applyNumberFormat="0" applyFill="0" applyAlignment="0" applyProtection="0">
      <alignment vertical="center"/>
    </xf>
    <xf numFmtId="0" fontId="20" fillId="32" borderId="0" applyNumberFormat="0" applyBorder="0" applyAlignment="0" applyProtection="0">
      <alignment vertical="center"/>
    </xf>
    <xf numFmtId="0" fontId="21" fillId="0" borderId="16" applyNumberFormat="0" applyFill="0" applyAlignment="0" applyProtection="0">
      <alignment vertical="center"/>
    </xf>
    <xf numFmtId="0" fontId="20" fillId="12" borderId="0" applyNumberFormat="0" applyBorder="0" applyAlignment="0" applyProtection="0">
      <alignment vertical="center"/>
    </xf>
    <xf numFmtId="0" fontId="33" fillId="16" borderId="20" applyNumberFormat="0" applyAlignment="0" applyProtection="0">
      <alignment vertical="center"/>
    </xf>
    <xf numFmtId="0" fontId="27" fillId="16" borderId="15" applyNumberFormat="0" applyAlignment="0" applyProtection="0">
      <alignment vertical="center"/>
    </xf>
    <xf numFmtId="0" fontId="25" fillId="11" borderId="17" applyNumberFormat="0" applyAlignment="0" applyProtection="0">
      <alignment vertical="center"/>
    </xf>
    <xf numFmtId="0" fontId="18" fillId="22" borderId="0" applyNumberFormat="0" applyBorder="0" applyAlignment="0" applyProtection="0">
      <alignment vertical="center"/>
    </xf>
    <xf numFmtId="0" fontId="20" fillId="29" borderId="0" applyNumberFormat="0" applyBorder="0" applyAlignment="0" applyProtection="0">
      <alignment vertical="center"/>
    </xf>
    <xf numFmtId="0" fontId="38" fillId="0" borderId="22" applyNumberFormat="0" applyFill="0" applyAlignment="0" applyProtection="0">
      <alignment vertical="center"/>
    </xf>
    <xf numFmtId="0" fontId="34" fillId="0" borderId="21" applyNumberFormat="0" applyFill="0" applyAlignment="0" applyProtection="0">
      <alignment vertical="center"/>
    </xf>
    <xf numFmtId="0" fontId="30" fillId="21" borderId="0" applyNumberFormat="0" applyBorder="0" applyAlignment="0" applyProtection="0">
      <alignment vertical="center"/>
    </xf>
    <xf numFmtId="0" fontId="29" fillId="20" borderId="0" applyNumberFormat="0" applyBorder="0" applyAlignment="0" applyProtection="0">
      <alignment vertical="center"/>
    </xf>
    <xf numFmtId="0" fontId="18" fillId="4" borderId="0" applyNumberFormat="0" applyBorder="0" applyAlignment="0" applyProtection="0">
      <alignment vertical="center"/>
    </xf>
    <xf numFmtId="0" fontId="20" fillId="26" borderId="0" applyNumberFormat="0" applyBorder="0" applyAlignment="0" applyProtection="0">
      <alignment vertical="center"/>
    </xf>
    <xf numFmtId="0" fontId="18" fillId="31" borderId="0" applyNumberFormat="0" applyBorder="0" applyAlignment="0" applyProtection="0">
      <alignment vertical="center"/>
    </xf>
    <xf numFmtId="0" fontId="18" fillId="8" borderId="0" applyNumberFormat="0" applyBorder="0" applyAlignment="0" applyProtection="0">
      <alignment vertical="center"/>
    </xf>
    <xf numFmtId="0" fontId="18" fillId="25" borderId="0" applyNumberFormat="0" applyBorder="0" applyAlignment="0" applyProtection="0">
      <alignment vertical="center"/>
    </xf>
    <xf numFmtId="0" fontId="18" fillId="3" borderId="0" applyNumberFormat="0" applyBorder="0" applyAlignment="0" applyProtection="0">
      <alignment vertical="center"/>
    </xf>
    <xf numFmtId="0" fontId="20" fillId="19" borderId="0" applyNumberFormat="0" applyBorder="0" applyAlignment="0" applyProtection="0">
      <alignment vertical="center"/>
    </xf>
    <xf numFmtId="0" fontId="20" fillId="28" borderId="0" applyNumberFormat="0" applyBorder="0" applyAlignment="0" applyProtection="0">
      <alignment vertical="center"/>
    </xf>
    <xf numFmtId="0" fontId="18" fillId="7" borderId="0" applyNumberFormat="0" applyBorder="0" applyAlignment="0" applyProtection="0">
      <alignment vertical="center"/>
    </xf>
    <xf numFmtId="0" fontId="18" fillId="2" borderId="0" applyNumberFormat="0" applyBorder="0" applyAlignment="0" applyProtection="0">
      <alignment vertical="center"/>
    </xf>
    <xf numFmtId="0" fontId="20" fillId="6" borderId="0" applyNumberFormat="0" applyBorder="0" applyAlignment="0" applyProtection="0">
      <alignment vertical="center"/>
    </xf>
    <xf numFmtId="0" fontId="26" fillId="0" borderId="0"/>
    <xf numFmtId="0" fontId="18" fillId="15" borderId="0" applyNumberFormat="0" applyBorder="0" applyAlignment="0" applyProtection="0">
      <alignment vertical="center"/>
    </xf>
    <xf numFmtId="0" fontId="20" fillId="30" borderId="0" applyNumberFormat="0" applyBorder="0" applyAlignment="0" applyProtection="0">
      <alignment vertical="center"/>
    </xf>
    <xf numFmtId="0" fontId="20" fillId="27" borderId="0" applyNumberFormat="0" applyBorder="0" applyAlignment="0" applyProtection="0">
      <alignment vertical="center"/>
    </xf>
    <xf numFmtId="0" fontId="26" fillId="0" borderId="0">
      <alignment vertical="center"/>
    </xf>
    <xf numFmtId="0" fontId="18" fillId="24" borderId="0" applyNumberFormat="0" applyBorder="0" applyAlignment="0" applyProtection="0">
      <alignment vertical="center"/>
    </xf>
    <xf numFmtId="0" fontId="20" fillId="23" borderId="0" applyNumberFormat="0" applyBorder="0" applyAlignment="0" applyProtection="0">
      <alignment vertical="center"/>
    </xf>
    <xf numFmtId="0" fontId="37" fillId="0" borderId="0"/>
    <xf numFmtId="0" fontId="0" fillId="0" borderId="0"/>
    <xf numFmtId="0" fontId="0" fillId="0" borderId="0">
      <alignment vertical="center"/>
    </xf>
  </cellStyleXfs>
  <cellXfs count="125">
    <xf numFmtId="0" fontId="0" fillId="0" borderId="0" xfId="0"/>
    <xf numFmtId="0" fontId="1" fillId="0" borderId="0" xfId="0" applyFont="1"/>
    <xf numFmtId="0" fontId="2" fillId="0" borderId="0" xfId="0" applyFont="1"/>
    <xf numFmtId="0" fontId="3" fillId="0" borderId="0" xfId="0" applyFont="1"/>
    <xf numFmtId="178" fontId="0" fillId="0" borderId="0" xfId="0" applyNumberFormat="1"/>
    <xf numFmtId="178" fontId="0" fillId="0" borderId="0" xfId="0" applyNumberFormat="1" applyAlignment="1">
      <alignment horizontal="center"/>
    </xf>
    <xf numFmtId="178" fontId="4" fillId="0" borderId="0" xfId="0" applyNumberFormat="1" applyFont="1"/>
    <xf numFmtId="10" fontId="0" fillId="0" borderId="0" xfId="0" applyNumberFormat="1"/>
    <xf numFmtId="0" fontId="5" fillId="0" borderId="0" xfId="0" applyFont="1" applyFill="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center" vertical="center"/>
    </xf>
    <xf numFmtId="178" fontId="5" fillId="0" borderId="0" xfId="0" applyNumberFormat="1" applyFont="1" applyFill="1" applyAlignment="1">
      <alignment horizontal="center" vertical="center"/>
    </xf>
    <xf numFmtId="0" fontId="6" fillId="0" borderId="0" xfId="0" applyFont="1" applyFill="1" applyAlignment="1">
      <alignment horizontal="left" vertical="center" wrapText="1"/>
    </xf>
    <xf numFmtId="178" fontId="6" fillId="0" borderId="0" xfId="0" applyNumberFormat="1" applyFont="1" applyFill="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3" xfId="0" applyFont="1" applyFill="1" applyBorder="1" applyAlignment="1">
      <alignment vertical="center" wrapText="1"/>
    </xf>
    <xf numFmtId="178" fontId="8" fillId="0" borderId="3" xfId="0" applyNumberFormat="1" applyFont="1" applyFill="1" applyBorder="1" applyAlignment="1">
      <alignment horizontal="center" vertical="center" wrapText="1"/>
    </xf>
    <xf numFmtId="178" fontId="8" fillId="0" borderId="3" xfId="0" applyNumberFormat="1" applyFont="1" applyFill="1" applyBorder="1" applyAlignment="1">
      <alignment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177" fontId="10" fillId="0" borderId="3" xfId="0" applyNumberFormat="1" applyFont="1" applyFill="1" applyBorder="1" applyAlignment="1">
      <alignment horizontal="center" vertical="center" wrapText="1"/>
    </xf>
    <xf numFmtId="178" fontId="10" fillId="0" borderId="3" xfId="53"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177" fontId="11" fillId="0" borderId="3"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52" applyFont="1" applyFill="1" applyBorder="1" applyAlignment="1">
      <alignment horizontal="center" vertical="center" wrapText="1"/>
    </xf>
    <xf numFmtId="0" fontId="12" fillId="0" borderId="1" xfId="44" applyFont="1" applyFill="1" applyBorder="1" applyAlignment="1">
      <alignment horizontal="left" vertical="center" wrapText="1"/>
    </xf>
    <xf numFmtId="0" fontId="10" fillId="0" borderId="1" xfId="0" applyFont="1" applyFill="1" applyBorder="1" applyAlignment="1">
      <alignment horizontal="center" vertical="center" wrapText="1"/>
    </xf>
    <xf numFmtId="177" fontId="10" fillId="0" borderId="1" xfId="52" applyNumberFormat="1" applyFont="1" applyFill="1" applyBorder="1" applyAlignment="1">
      <alignment horizontal="center" vertical="center"/>
    </xf>
    <xf numFmtId="178" fontId="10" fillId="0" borderId="1" xfId="53"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8" xfId="52" applyFont="1" applyFill="1" applyBorder="1" applyAlignment="1">
      <alignment horizontal="center" vertical="center" wrapText="1"/>
    </xf>
    <xf numFmtId="0" fontId="12" fillId="0" borderId="8" xfId="44" applyFont="1" applyFill="1" applyBorder="1" applyAlignment="1">
      <alignment horizontal="left" vertical="center" wrapText="1"/>
    </xf>
    <xf numFmtId="0" fontId="10" fillId="0" borderId="8" xfId="0" applyFont="1" applyFill="1" applyBorder="1" applyAlignment="1">
      <alignment horizontal="center" vertical="center" wrapText="1"/>
    </xf>
    <xf numFmtId="177" fontId="10" fillId="0" borderId="8" xfId="52" applyNumberFormat="1" applyFont="1" applyFill="1" applyBorder="1" applyAlignment="1">
      <alignment horizontal="center" vertical="center"/>
    </xf>
    <xf numFmtId="178" fontId="10" fillId="0" borderId="8" xfId="53"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52" applyFont="1" applyFill="1" applyBorder="1" applyAlignment="1">
      <alignment horizontal="center" vertical="center" wrapText="1"/>
    </xf>
    <xf numFmtId="0" fontId="12" fillId="0" borderId="4" xfId="44" applyFont="1" applyFill="1" applyBorder="1" applyAlignment="1">
      <alignment horizontal="left" vertical="center" wrapText="1"/>
    </xf>
    <xf numFmtId="0" fontId="10" fillId="0" borderId="4" xfId="0" applyFont="1" applyFill="1" applyBorder="1" applyAlignment="1">
      <alignment horizontal="center" vertical="center" wrapText="1"/>
    </xf>
    <xf numFmtId="177" fontId="10" fillId="0" borderId="4" xfId="52" applyNumberFormat="1" applyFont="1" applyFill="1" applyBorder="1" applyAlignment="1">
      <alignment horizontal="center" vertical="center"/>
    </xf>
    <xf numFmtId="178" fontId="10" fillId="0" borderId="4" xfId="53" applyNumberFormat="1" applyFont="1" applyFill="1" applyBorder="1" applyAlignment="1">
      <alignment horizontal="center" vertical="center" wrapText="1"/>
    </xf>
    <xf numFmtId="0" fontId="10" fillId="0" borderId="1" xfId="44" applyFont="1" applyFill="1" applyBorder="1" applyAlignment="1">
      <alignment horizontal="center" vertical="center" wrapText="1"/>
    </xf>
    <xf numFmtId="0" fontId="10" fillId="0" borderId="8" xfId="44" applyFont="1" applyFill="1" applyBorder="1" applyAlignment="1">
      <alignment horizontal="center" vertical="center" wrapText="1"/>
    </xf>
    <xf numFmtId="0" fontId="10" fillId="0" borderId="4" xfId="44" applyFont="1" applyFill="1" applyBorder="1" applyAlignment="1">
      <alignment horizontal="center" vertical="center" wrapText="1"/>
    </xf>
    <xf numFmtId="0" fontId="13" fillId="0" borderId="3" xfId="52" applyFont="1" applyFill="1" applyBorder="1" applyAlignment="1">
      <alignment horizontal="center" vertical="center" wrapText="1"/>
    </xf>
    <xf numFmtId="0" fontId="10" fillId="0" borderId="3" xfId="44" applyFont="1" applyFill="1" applyBorder="1" applyAlignment="1">
      <alignment horizontal="left" vertical="center" wrapText="1"/>
    </xf>
    <xf numFmtId="177" fontId="10" fillId="0" borderId="3" xfId="52" applyNumberFormat="1" applyFont="1" applyFill="1" applyBorder="1" applyAlignment="1">
      <alignment horizontal="center" vertical="center"/>
    </xf>
    <xf numFmtId="0" fontId="14" fillId="0" borderId="3" xfId="31" applyNumberFormat="1" applyFont="1" applyFill="1" applyBorder="1" applyAlignment="1" applyProtection="1">
      <alignment horizontal="center" vertical="center" wrapText="1"/>
    </xf>
    <xf numFmtId="0" fontId="14" fillId="0" borderId="3" xfId="31" applyNumberFormat="1" applyFont="1" applyFill="1" applyBorder="1" applyAlignment="1" applyProtection="1">
      <alignment horizontal="left" vertical="center" wrapText="1"/>
    </xf>
    <xf numFmtId="0" fontId="10" fillId="0" borderId="3" xfId="44" applyFont="1" applyFill="1" applyBorder="1" applyAlignment="1">
      <alignment horizontal="center" vertical="center" wrapText="1"/>
    </xf>
    <xf numFmtId="177" fontId="8" fillId="0" borderId="3" xfId="0" applyNumberFormat="1" applyFont="1" applyFill="1" applyBorder="1" applyAlignment="1">
      <alignment vertical="center" wrapText="1"/>
    </xf>
    <xf numFmtId="178" fontId="8" fillId="0" borderId="3" xfId="53"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3" xfId="0" applyFont="1" applyFill="1" applyBorder="1" applyAlignment="1">
      <alignment vertical="center" wrapText="1"/>
    </xf>
    <xf numFmtId="177" fontId="9" fillId="0" borderId="3" xfId="0" applyNumberFormat="1" applyFont="1" applyFill="1" applyBorder="1" applyAlignment="1">
      <alignment horizontal="center" vertical="center"/>
    </xf>
    <xf numFmtId="0" fontId="10" fillId="0" borderId="3" xfId="48"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4" xfId="0" applyFont="1" applyFill="1" applyBorder="1" applyAlignment="1">
      <alignment horizontal="center" vertical="center"/>
    </xf>
    <xf numFmtId="0" fontId="15" fillId="0" borderId="1" xfId="44" applyFont="1" applyFill="1" applyBorder="1" applyAlignment="1">
      <alignment horizontal="left" vertical="center" wrapText="1"/>
    </xf>
    <xf numFmtId="0" fontId="15" fillId="0" borderId="4" xfId="44" applyFont="1" applyFill="1" applyBorder="1" applyAlignment="1">
      <alignment horizontal="left" vertical="center" wrapText="1"/>
    </xf>
    <xf numFmtId="0" fontId="14" fillId="0" borderId="9" xfId="31" applyNumberFormat="1" applyFont="1" applyFill="1" applyBorder="1" applyAlignment="1" applyProtection="1">
      <alignment horizontal="center" vertical="center" wrapText="1"/>
    </xf>
    <xf numFmtId="0" fontId="14" fillId="0" borderId="9" xfId="31" applyNumberFormat="1" applyFont="1" applyFill="1" applyBorder="1" applyAlignment="1" applyProtection="1">
      <alignment horizontal="left" vertical="center" wrapText="1"/>
    </xf>
    <xf numFmtId="0" fontId="10" fillId="0" borderId="3" xfId="52" applyFont="1" applyFill="1" applyBorder="1" applyAlignment="1">
      <alignment horizontal="center" vertical="center" wrapText="1"/>
    </xf>
    <xf numFmtId="0" fontId="14" fillId="0" borderId="10" xfId="31" applyNumberFormat="1" applyFont="1" applyFill="1" applyBorder="1" applyAlignment="1" applyProtection="1">
      <alignment horizontal="center" vertical="center" wrapText="1"/>
    </xf>
    <xf numFmtId="0" fontId="14" fillId="0" borderId="10" xfId="31" applyNumberFormat="1" applyFont="1" applyFill="1" applyBorder="1" applyAlignment="1" applyProtection="1">
      <alignment horizontal="left" vertical="center" wrapText="1"/>
    </xf>
    <xf numFmtId="177" fontId="8" fillId="0" borderId="11" xfId="0" applyNumberFormat="1" applyFont="1" applyFill="1" applyBorder="1" applyAlignment="1">
      <alignment vertical="center" wrapText="1"/>
    </xf>
    <xf numFmtId="178" fontId="6" fillId="0" borderId="0" xfId="0" applyNumberFormat="1" applyFont="1" applyFill="1" applyAlignment="1">
      <alignment horizontal="center" vertical="center" wrapText="1"/>
    </xf>
    <xf numFmtId="0" fontId="7" fillId="0" borderId="6" xfId="0" applyFont="1" applyFill="1" applyBorder="1" applyAlignment="1">
      <alignment horizontal="center" vertical="center" wrapText="1"/>
    </xf>
    <xf numFmtId="178" fontId="7" fillId="0" borderId="11" xfId="0" applyNumberFormat="1" applyFont="1" applyFill="1" applyBorder="1" applyAlignment="1">
      <alignment horizontal="center" vertical="center" wrapText="1"/>
    </xf>
    <xf numFmtId="178" fontId="7" fillId="0" borderId="7" xfId="0" applyNumberFormat="1" applyFont="1" applyFill="1" applyBorder="1" applyAlignment="1">
      <alignment horizontal="center" vertical="center" wrapText="1"/>
    </xf>
    <xf numFmtId="10" fontId="1" fillId="0" borderId="0" xfId="0" applyNumberFormat="1" applyFont="1"/>
    <xf numFmtId="178" fontId="16" fillId="0" borderId="3" xfId="0" applyNumberFormat="1" applyFont="1" applyBorder="1" applyAlignment="1">
      <alignment horizontal="center" vertical="center"/>
    </xf>
    <xf numFmtId="0" fontId="8" fillId="0" borderId="7" xfId="0" applyFont="1" applyFill="1" applyBorder="1" applyAlignment="1">
      <alignment vertical="center" wrapText="1"/>
    </xf>
    <xf numFmtId="10" fontId="2" fillId="0" borderId="0" xfId="0" applyNumberFormat="1" applyFont="1"/>
    <xf numFmtId="178" fontId="10" fillId="0" borderId="3" xfId="0" applyNumberFormat="1" applyFont="1" applyFill="1" applyBorder="1" applyAlignment="1">
      <alignment horizontal="center" vertical="center" wrapText="1"/>
    </xf>
    <xf numFmtId="178" fontId="9" fillId="0" borderId="3" xfId="0" applyNumberFormat="1" applyFont="1" applyBorder="1" applyAlignment="1">
      <alignment horizontal="center" vertical="center"/>
    </xf>
    <xf numFmtId="177" fontId="10" fillId="0" borderId="7" xfId="0" applyNumberFormat="1" applyFont="1" applyFill="1" applyBorder="1" applyAlignment="1">
      <alignment horizontal="center" vertical="center" wrapText="1"/>
    </xf>
    <xf numFmtId="178" fontId="11" fillId="0" borderId="3" xfId="0" applyNumberFormat="1" applyFont="1" applyFill="1" applyBorder="1" applyAlignment="1">
      <alignment horizontal="center" vertical="center" wrapText="1"/>
    </xf>
    <xf numFmtId="177" fontId="11" fillId="0" borderId="7" xfId="0" applyNumberFormat="1" applyFont="1" applyFill="1" applyBorder="1" applyAlignment="1">
      <alignment horizontal="center" vertical="center" wrapText="1"/>
    </xf>
    <xf numFmtId="178" fontId="10" fillId="0" borderId="1" xfId="52" applyNumberFormat="1" applyFont="1" applyFill="1" applyBorder="1" applyAlignment="1">
      <alignment horizontal="center" vertical="center"/>
    </xf>
    <xf numFmtId="178" fontId="9" fillId="0" borderId="1" xfId="0" applyNumberFormat="1" applyFont="1" applyBorder="1" applyAlignment="1">
      <alignment horizontal="center" vertical="center"/>
    </xf>
    <xf numFmtId="177" fontId="10" fillId="0" borderId="12" xfId="52" applyNumberFormat="1" applyFont="1" applyFill="1" applyBorder="1" applyAlignment="1">
      <alignment horizontal="center" vertical="center"/>
    </xf>
    <xf numFmtId="178" fontId="10" fillId="0" borderId="8" xfId="52" applyNumberFormat="1" applyFont="1" applyFill="1" applyBorder="1" applyAlignment="1">
      <alignment horizontal="center" vertical="center"/>
    </xf>
    <xf numFmtId="178" fontId="9" fillId="0" borderId="8" xfId="0" applyNumberFormat="1" applyFont="1" applyBorder="1" applyAlignment="1">
      <alignment horizontal="center" vertical="center"/>
    </xf>
    <xf numFmtId="177" fontId="10" fillId="0" borderId="13" xfId="52" applyNumberFormat="1" applyFont="1" applyFill="1" applyBorder="1" applyAlignment="1">
      <alignment horizontal="center" vertical="center"/>
    </xf>
    <xf numFmtId="178" fontId="10" fillId="0" borderId="4" xfId="52" applyNumberFormat="1" applyFont="1" applyFill="1" applyBorder="1" applyAlignment="1">
      <alignment horizontal="center" vertical="center"/>
    </xf>
    <xf numFmtId="178" fontId="9" fillId="0" borderId="4" xfId="0" applyNumberFormat="1" applyFont="1" applyBorder="1" applyAlignment="1">
      <alignment horizontal="center" vertical="center"/>
    </xf>
    <xf numFmtId="177" fontId="10" fillId="0" borderId="14" xfId="52" applyNumberFormat="1" applyFont="1" applyFill="1" applyBorder="1" applyAlignment="1">
      <alignment horizontal="center" vertical="center"/>
    </xf>
    <xf numFmtId="0" fontId="0" fillId="0" borderId="0" xfId="0" applyProtection="1">
      <protection locked="0"/>
    </xf>
    <xf numFmtId="178" fontId="10" fillId="0" borderId="3" xfId="52" applyNumberFormat="1" applyFont="1" applyFill="1" applyBorder="1" applyAlignment="1">
      <alignment horizontal="center" vertical="center"/>
    </xf>
    <xf numFmtId="177" fontId="10" fillId="0" borderId="7" xfId="52" applyNumberFormat="1" applyFont="1" applyFill="1" applyBorder="1" applyAlignment="1">
      <alignment horizontal="center" vertical="center"/>
    </xf>
    <xf numFmtId="177" fontId="8" fillId="0" borderId="7" xfId="0" applyNumberFormat="1" applyFont="1" applyFill="1" applyBorder="1" applyAlignment="1">
      <alignment vertical="center" wrapText="1"/>
    </xf>
    <xf numFmtId="178" fontId="9" fillId="0" borderId="3" xfId="0" applyNumberFormat="1" applyFont="1" applyFill="1" applyBorder="1" applyAlignment="1">
      <alignment horizontal="center" vertical="center"/>
    </xf>
    <xf numFmtId="177" fontId="9" fillId="0" borderId="7" xfId="0" applyNumberFormat="1" applyFont="1" applyFill="1" applyBorder="1" applyAlignment="1">
      <alignment horizontal="center" vertical="center"/>
    </xf>
    <xf numFmtId="0" fontId="10" fillId="0" borderId="3" xfId="51"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3" xfId="0" applyFont="1" applyFill="1" applyBorder="1" applyAlignment="1">
      <alignment vertical="center" wrapText="1"/>
    </xf>
    <xf numFmtId="178" fontId="16" fillId="0" borderId="3" xfId="0" applyNumberFormat="1" applyFont="1" applyFill="1" applyBorder="1" applyAlignment="1">
      <alignment vertical="center" wrapText="1"/>
    </xf>
    <xf numFmtId="178" fontId="4" fillId="0" borderId="3" xfId="0" applyNumberFormat="1" applyFont="1" applyBorder="1"/>
    <xf numFmtId="178" fontId="16" fillId="0" borderId="3" xfId="0" applyNumberFormat="1" applyFont="1" applyFill="1" applyBorder="1" applyAlignment="1">
      <alignment horizontal="center" vertical="center"/>
    </xf>
    <xf numFmtId="0" fontId="16" fillId="0" borderId="11" xfId="0" applyFont="1" applyFill="1" applyBorder="1" applyAlignment="1">
      <alignment horizontal="left" vertical="center" wrapText="1"/>
    </xf>
    <xf numFmtId="10" fontId="4" fillId="0" borderId="0" xfId="0" applyNumberFormat="1" applyFont="1"/>
    <xf numFmtId="10" fontId="3" fillId="0" borderId="0" xfId="0" applyNumberFormat="1" applyFont="1"/>
    <xf numFmtId="0" fontId="0" fillId="0" borderId="0" xfId="0" applyAlignment="1">
      <alignment horizontal="left"/>
    </xf>
    <xf numFmtId="0" fontId="0" fillId="0" borderId="0" xfId="0" applyAlignment="1">
      <alignment horizontal="center"/>
    </xf>
    <xf numFmtId="0" fontId="17" fillId="0" borderId="0" xfId="0" applyFont="1" applyFill="1" applyAlignment="1">
      <alignment horizontal="center" vertical="center" wrapText="1"/>
    </xf>
    <xf numFmtId="178" fontId="17" fillId="0" borderId="0" xfId="0" applyNumberFormat="1" applyFont="1" applyFill="1" applyAlignment="1">
      <alignment horizontal="center" vertical="center" wrapText="1"/>
    </xf>
    <xf numFmtId="0" fontId="12" fillId="0" borderId="3" xfId="44" applyFont="1" applyFill="1" applyBorder="1" applyAlignment="1">
      <alignment horizontal="left" vertical="center" wrapText="1"/>
    </xf>
    <xf numFmtId="0" fontId="9" fillId="0" borderId="3" xfId="0" applyFont="1" applyFill="1" applyBorder="1" applyAlignment="1">
      <alignment horizontal="left" vertical="center" wrapText="1"/>
    </xf>
    <xf numFmtId="178" fontId="16" fillId="0" borderId="3" xfId="0" applyNumberFormat="1" applyFont="1" applyFill="1" applyBorder="1" applyAlignment="1">
      <alignment horizontal="center" vertical="center" wrapText="1"/>
    </xf>
    <xf numFmtId="176" fontId="0" fillId="0" borderId="0" xfId="0" applyNumberFormat="1" applyAlignment="1">
      <alignment horizont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样式 1" xfId="51"/>
    <cellStyle name="常规 2" xfId="52"/>
    <cellStyle name="常规 10 10"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8"/>
  <sheetViews>
    <sheetView tabSelected="1" view="pageBreakPreview" zoomScaleNormal="100" zoomScaleSheetLayoutView="100" workbookViewId="0">
      <pane ySplit="3" topLeftCell="A4" activePane="bottomLeft" state="frozen"/>
      <selection/>
      <selection pane="bottomLeft" activeCell="T8" sqref="T8"/>
    </sheetView>
  </sheetViews>
  <sheetFormatPr defaultColWidth="9" defaultRowHeight="14.4"/>
  <cols>
    <col min="1" max="1" width="4.62962962962963" customWidth="1"/>
    <col min="2" max="2" width="10.1296296296296" customWidth="1"/>
    <col min="3" max="3" width="48.6296296296296" style="117" customWidth="1"/>
    <col min="4" max="4" width="5" customWidth="1"/>
    <col min="5" max="5" width="6" hidden="1" customWidth="1"/>
    <col min="6" max="6" width="8.25" hidden="1" customWidth="1"/>
    <col min="7" max="7" width="10" style="4" hidden="1" customWidth="1"/>
    <col min="8" max="8" width="6.12962962962963" style="118" customWidth="1"/>
    <col min="9" max="9" width="8.12962962962963" style="5" customWidth="1"/>
    <col min="10" max="10" width="10.4444444444444" style="5" customWidth="1"/>
    <col min="11" max="11" width="7.5" style="6" hidden="1" customWidth="1"/>
    <col min="12" max="12" width="10.6296296296296" style="6" hidden="1" customWidth="1"/>
    <col min="13" max="13" width="11.1296296296296" style="6" hidden="1" customWidth="1"/>
    <col min="14" max="14" width="8.22222222222222" hidden="1" customWidth="1"/>
    <col min="15" max="15" width="11.5" hidden="1" customWidth="1"/>
    <col min="16" max="17" width="9" style="7"/>
  </cols>
  <sheetData>
    <row r="1" ht="28" customHeight="1" spans="1:14">
      <c r="A1" s="119" t="s">
        <v>0</v>
      </c>
      <c r="B1" s="119"/>
      <c r="C1" s="119"/>
      <c r="D1" s="119"/>
      <c r="E1" s="119"/>
      <c r="F1" s="119"/>
      <c r="G1" s="120"/>
      <c r="H1" s="119"/>
      <c r="I1" s="120"/>
      <c r="J1" s="120"/>
      <c r="K1" s="13"/>
      <c r="L1" s="13"/>
      <c r="N1" s="12"/>
    </row>
    <row r="2" s="1" customFormat="1" ht="30" customHeight="1" spans="1:17">
      <c r="A2" s="16" t="s">
        <v>1</v>
      </c>
      <c r="B2" s="16" t="s">
        <v>2</v>
      </c>
      <c r="C2" s="16" t="s">
        <v>3</v>
      </c>
      <c r="D2" s="16" t="s">
        <v>4</v>
      </c>
      <c r="E2" s="16" t="s">
        <v>5</v>
      </c>
      <c r="F2" s="16"/>
      <c r="G2" s="17"/>
      <c r="H2" s="16" t="s">
        <v>6</v>
      </c>
      <c r="I2" s="17" t="s">
        <v>7</v>
      </c>
      <c r="J2" s="17" t="s">
        <v>8</v>
      </c>
      <c r="K2" s="80" t="s">
        <v>9</v>
      </c>
      <c r="L2" s="81"/>
      <c r="M2" s="82"/>
      <c r="N2" s="82" t="s">
        <v>10</v>
      </c>
      <c r="P2" s="83"/>
      <c r="Q2" s="83"/>
    </row>
    <row r="3" s="1" customFormat="1" ht="30" hidden="1" customHeight="1" spans="1:17">
      <c r="A3" s="16"/>
      <c r="B3" s="16"/>
      <c r="C3" s="16"/>
      <c r="D3" s="16"/>
      <c r="E3" s="16" t="s">
        <v>6</v>
      </c>
      <c r="F3" s="17" t="s">
        <v>11</v>
      </c>
      <c r="G3" s="17" t="s">
        <v>8</v>
      </c>
      <c r="H3" s="16" t="s">
        <v>6</v>
      </c>
      <c r="I3" s="17" t="s">
        <v>11</v>
      </c>
      <c r="J3" s="17" t="s">
        <v>8</v>
      </c>
      <c r="K3" s="16" t="s">
        <v>6</v>
      </c>
      <c r="L3" s="17" t="s">
        <v>11</v>
      </c>
      <c r="M3" s="17" t="s">
        <v>8</v>
      </c>
      <c r="N3" s="82"/>
      <c r="P3" s="83"/>
      <c r="Q3" s="83"/>
    </row>
    <row r="4" s="2" customFormat="1" ht="27" customHeight="1" spans="1:17">
      <c r="A4" s="20" t="s">
        <v>12</v>
      </c>
      <c r="B4" s="68" t="s">
        <v>13</v>
      </c>
      <c r="C4" s="68"/>
      <c r="D4" s="23"/>
      <c r="E4" s="23"/>
      <c r="F4" s="24"/>
      <c r="G4" s="25">
        <f>SUM(G5:G20)</f>
        <v>239634</v>
      </c>
      <c r="H4" s="20"/>
      <c r="I4" s="24"/>
      <c r="J4" s="24">
        <f>SUM(J5:J20)</f>
        <v>198980.1</v>
      </c>
      <c r="K4" s="25"/>
      <c r="L4" s="25"/>
      <c r="M4" s="84">
        <f>J4-G4</f>
        <v>-40653.9</v>
      </c>
      <c r="N4" s="85"/>
      <c r="P4" s="86"/>
      <c r="Q4" s="86"/>
    </row>
    <row r="5" ht="46" customHeight="1" spans="1:14">
      <c r="A5" s="26">
        <v>1</v>
      </c>
      <c r="B5" s="27" t="s">
        <v>14</v>
      </c>
      <c r="C5" s="28" t="s">
        <v>15</v>
      </c>
      <c r="D5" s="29" t="s">
        <v>16</v>
      </c>
      <c r="E5" s="27">
        <v>345</v>
      </c>
      <c r="F5" s="30">
        <v>250</v>
      </c>
      <c r="G5" s="31">
        <f t="shared" ref="G5:G11" si="0">F5*E5</f>
        <v>86250</v>
      </c>
      <c r="H5" s="27">
        <v>345</v>
      </c>
      <c r="I5" s="87">
        <v>208.4</v>
      </c>
      <c r="J5" s="31">
        <f>I5*H5</f>
        <v>71898</v>
      </c>
      <c r="K5" s="31">
        <f>H5-E5</f>
        <v>0</v>
      </c>
      <c r="L5" s="31">
        <f>I5-F5</f>
        <v>-41.6</v>
      </c>
      <c r="M5" s="88">
        <f>J5-G5</f>
        <v>-14352</v>
      </c>
      <c r="N5" s="89">
        <v>250</v>
      </c>
    </row>
    <row r="6" ht="45" customHeight="1" spans="1:14">
      <c r="A6" s="26">
        <v>2</v>
      </c>
      <c r="B6" s="27" t="s">
        <v>17</v>
      </c>
      <c r="C6" s="28" t="s">
        <v>18</v>
      </c>
      <c r="D6" s="29" t="s">
        <v>16</v>
      </c>
      <c r="E6" s="29">
        <v>345</v>
      </c>
      <c r="F6" s="30">
        <v>65</v>
      </c>
      <c r="G6" s="31">
        <f t="shared" si="0"/>
        <v>22425</v>
      </c>
      <c r="H6" s="29">
        <v>345</v>
      </c>
      <c r="I6" s="87">
        <v>47.2</v>
      </c>
      <c r="J6" s="31">
        <f t="shared" ref="J6:J11" si="1">I6*H6</f>
        <v>16284</v>
      </c>
      <c r="K6" s="31">
        <f t="shared" ref="K6:K42" si="2">H6-E6</f>
        <v>0</v>
      </c>
      <c r="L6" s="31">
        <f t="shared" ref="L6:L11" si="3">I6-F6</f>
        <v>-17.8</v>
      </c>
      <c r="M6" s="88">
        <f t="shared" ref="M6:M42" si="4">J6-G6</f>
        <v>-6141</v>
      </c>
      <c r="N6" s="89">
        <v>65</v>
      </c>
    </row>
    <row r="7" ht="35" customHeight="1" spans="1:14">
      <c r="A7" s="26">
        <v>3</v>
      </c>
      <c r="B7" s="29" t="s">
        <v>19</v>
      </c>
      <c r="C7" s="32" t="s">
        <v>20</v>
      </c>
      <c r="D7" s="29" t="s">
        <v>16</v>
      </c>
      <c r="E7" s="29">
        <v>345</v>
      </c>
      <c r="F7" s="33">
        <v>47</v>
      </c>
      <c r="G7" s="31">
        <f t="shared" si="0"/>
        <v>16215</v>
      </c>
      <c r="H7" s="29">
        <v>345</v>
      </c>
      <c r="I7" s="90">
        <v>36.4</v>
      </c>
      <c r="J7" s="31">
        <f t="shared" si="1"/>
        <v>12558</v>
      </c>
      <c r="K7" s="31">
        <f t="shared" si="2"/>
        <v>0</v>
      </c>
      <c r="L7" s="31">
        <f t="shared" si="3"/>
        <v>-10.6</v>
      </c>
      <c r="M7" s="88">
        <f t="shared" si="4"/>
        <v>-3657</v>
      </c>
      <c r="N7" s="91">
        <v>47</v>
      </c>
    </row>
    <row r="8" ht="302" customHeight="1" spans="1:14">
      <c r="A8" s="26">
        <v>4</v>
      </c>
      <c r="B8" s="29" t="s">
        <v>21</v>
      </c>
      <c r="C8" s="32" t="s">
        <v>22</v>
      </c>
      <c r="D8" s="29" t="s">
        <v>16</v>
      </c>
      <c r="E8" s="29">
        <v>345</v>
      </c>
      <c r="F8" s="33">
        <v>80</v>
      </c>
      <c r="G8" s="31">
        <f t="shared" si="0"/>
        <v>27600</v>
      </c>
      <c r="H8" s="29">
        <v>345</v>
      </c>
      <c r="I8" s="90">
        <v>72.5</v>
      </c>
      <c r="J8" s="31">
        <f t="shared" si="1"/>
        <v>25012.5</v>
      </c>
      <c r="K8" s="31">
        <f t="shared" si="2"/>
        <v>0</v>
      </c>
      <c r="L8" s="31">
        <f t="shared" si="3"/>
        <v>-7.5</v>
      </c>
      <c r="M8" s="88">
        <f t="shared" si="4"/>
        <v>-2587.5</v>
      </c>
      <c r="N8" s="91">
        <v>80</v>
      </c>
    </row>
    <row r="9" ht="30" customHeight="1" spans="1:14">
      <c r="A9" s="26">
        <v>5</v>
      </c>
      <c r="B9" s="29" t="s">
        <v>23</v>
      </c>
      <c r="C9" s="32" t="s">
        <v>24</v>
      </c>
      <c r="D9" s="29" t="s">
        <v>16</v>
      </c>
      <c r="E9" s="29">
        <v>711</v>
      </c>
      <c r="F9" s="33">
        <v>36</v>
      </c>
      <c r="G9" s="31">
        <f t="shared" si="0"/>
        <v>25596</v>
      </c>
      <c r="H9" s="29">
        <v>711</v>
      </c>
      <c r="I9" s="90">
        <v>30.8</v>
      </c>
      <c r="J9" s="31">
        <f t="shared" si="1"/>
        <v>21898.8</v>
      </c>
      <c r="K9" s="31">
        <f t="shared" si="2"/>
        <v>0</v>
      </c>
      <c r="L9" s="31">
        <f t="shared" si="3"/>
        <v>-5.2</v>
      </c>
      <c r="M9" s="88">
        <f t="shared" si="4"/>
        <v>-3697.2</v>
      </c>
      <c r="N9" s="91">
        <v>36</v>
      </c>
    </row>
    <row r="10" ht="70" customHeight="1" spans="1:14">
      <c r="A10" s="26">
        <v>6</v>
      </c>
      <c r="B10" s="29" t="s">
        <v>25</v>
      </c>
      <c r="C10" s="32" t="s">
        <v>26</v>
      </c>
      <c r="D10" s="29" t="s">
        <v>27</v>
      </c>
      <c r="E10" s="29">
        <v>3</v>
      </c>
      <c r="F10" s="33">
        <v>4000</v>
      </c>
      <c r="G10" s="31">
        <f t="shared" si="0"/>
        <v>12000</v>
      </c>
      <c r="H10" s="29">
        <v>3</v>
      </c>
      <c r="I10" s="90">
        <v>3550</v>
      </c>
      <c r="J10" s="31">
        <f t="shared" si="1"/>
        <v>10650</v>
      </c>
      <c r="K10" s="31">
        <f t="shared" si="2"/>
        <v>0</v>
      </c>
      <c r="L10" s="31">
        <f t="shared" si="3"/>
        <v>-450</v>
      </c>
      <c r="M10" s="88">
        <f t="shared" si="4"/>
        <v>-1350</v>
      </c>
      <c r="N10" s="91">
        <v>4000</v>
      </c>
    </row>
    <row r="11" ht="135" customHeight="1" spans="1:14">
      <c r="A11" s="26">
        <v>7</v>
      </c>
      <c r="B11" s="75" t="s">
        <v>28</v>
      </c>
      <c r="C11" s="121" t="s">
        <v>29</v>
      </c>
      <c r="D11" s="27" t="s">
        <v>30</v>
      </c>
      <c r="E11" s="27">
        <v>9</v>
      </c>
      <c r="F11" s="57">
        <v>530</v>
      </c>
      <c r="G11" s="31">
        <f t="shared" si="0"/>
        <v>4770</v>
      </c>
      <c r="H11" s="27">
        <v>9</v>
      </c>
      <c r="I11" s="102">
        <v>465</v>
      </c>
      <c r="J11" s="31">
        <f t="shared" si="1"/>
        <v>4185</v>
      </c>
      <c r="K11" s="39">
        <f t="shared" si="2"/>
        <v>0</v>
      </c>
      <c r="L11" s="39">
        <f t="shared" si="3"/>
        <v>-65</v>
      </c>
      <c r="M11" s="93">
        <f t="shared" si="4"/>
        <v>-585</v>
      </c>
      <c r="N11" s="94">
        <v>530</v>
      </c>
    </row>
    <row r="12" ht="360" customHeight="1" spans="1:14">
      <c r="A12" s="26"/>
      <c r="B12" s="75"/>
      <c r="C12" s="121"/>
      <c r="D12" s="27"/>
      <c r="E12" s="27"/>
      <c r="F12" s="57"/>
      <c r="G12" s="31"/>
      <c r="H12" s="27"/>
      <c r="I12" s="102"/>
      <c r="J12" s="31"/>
      <c r="K12" s="45"/>
      <c r="L12" s="45"/>
      <c r="M12" s="96"/>
      <c r="N12" s="97"/>
    </row>
    <row r="13" ht="295" customHeight="1" spans="1:14">
      <c r="A13" s="26"/>
      <c r="B13" s="75"/>
      <c r="C13" s="121"/>
      <c r="D13" s="27"/>
      <c r="E13" s="27"/>
      <c r="F13" s="57"/>
      <c r="G13" s="31"/>
      <c r="H13" s="27"/>
      <c r="I13" s="102"/>
      <c r="J13" s="31"/>
      <c r="K13" s="51"/>
      <c r="L13" s="51"/>
      <c r="M13" s="99"/>
      <c r="N13" s="100"/>
    </row>
    <row r="14" ht="96" customHeight="1" spans="1:15">
      <c r="A14" s="26">
        <v>8</v>
      </c>
      <c r="B14" s="60" t="s">
        <v>31</v>
      </c>
      <c r="C14" s="121" t="s">
        <v>32</v>
      </c>
      <c r="D14" s="27" t="s">
        <v>30</v>
      </c>
      <c r="E14" s="27">
        <v>27</v>
      </c>
      <c r="F14" s="57">
        <v>520</v>
      </c>
      <c r="G14" s="31">
        <f t="shared" ref="G14:G20" si="5">F14*E14</f>
        <v>14040</v>
      </c>
      <c r="H14" s="27">
        <v>27</v>
      </c>
      <c r="I14" s="102">
        <v>465</v>
      </c>
      <c r="J14" s="31">
        <f>I14*H14</f>
        <v>12555</v>
      </c>
      <c r="K14" s="39">
        <f t="shared" si="2"/>
        <v>0</v>
      </c>
      <c r="L14" s="39">
        <f>I14-F14</f>
        <v>-55</v>
      </c>
      <c r="M14" s="93">
        <f t="shared" si="4"/>
        <v>-1485</v>
      </c>
      <c r="N14" s="94">
        <v>520</v>
      </c>
      <c r="O14" s="101"/>
    </row>
    <row r="15" ht="291" customHeight="1" spans="1:14">
      <c r="A15" s="26"/>
      <c r="B15" s="60"/>
      <c r="C15" s="121"/>
      <c r="D15" s="27"/>
      <c r="E15" s="27"/>
      <c r="F15" s="57"/>
      <c r="G15" s="31"/>
      <c r="H15" s="27"/>
      <c r="I15" s="102"/>
      <c r="J15" s="31"/>
      <c r="K15" s="45"/>
      <c r="L15" s="45"/>
      <c r="M15" s="96"/>
      <c r="N15" s="97"/>
    </row>
    <row r="16" ht="390" customHeight="1" spans="1:14">
      <c r="A16" s="26"/>
      <c r="B16" s="60"/>
      <c r="C16" s="121"/>
      <c r="D16" s="27"/>
      <c r="E16" s="27"/>
      <c r="F16" s="57"/>
      <c r="G16" s="31"/>
      <c r="H16" s="27"/>
      <c r="I16" s="102"/>
      <c r="J16" s="31"/>
      <c r="K16" s="51"/>
      <c r="L16" s="51"/>
      <c r="M16" s="99"/>
      <c r="N16" s="100"/>
    </row>
    <row r="17" ht="21" customHeight="1" spans="1:14">
      <c r="A17" s="26">
        <v>9</v>
      </c>
      <c r="B17" s="55" t="s">
        <v>33</v>
      </c>
      <c r="C17" s="56" t="s">
        <v>34</v>
      </c>
      <c r="D17" s="27" t="s">
        <v>30</v>
      </c>
      <c r="E17" s="27">
        <v>36</v>
      </c>
      <c r="F17" s="57">
        <v>80</v>
      </c>
      <c r="G17" s="31">
        <f t="shared" si="5"/>
        <v>2880</v>
      </c>
      <c r="H17" s="27">
        <v>36</v>
      </c>
      <c r="I17" s="102">
        <v>68.5</v>
      </c>
      <c r="J17" s="31">
        <f t="shared" ref="J17:J42" si="6">I17*H17</f>
        <v>2466</v>
      </c>
      <c r="K17" s="31">
        <f t="shared" si="2"/>
        <v>0</v>
      </c>
      <c r="L17" s="31">
        <f t="shared" ref="L17:L42" si="7">I17-F17</f>
        <v>-11.5</v>
      </c>
      <c r="M17" s="88">
        <f t="shared" si="4"/>
        <v>-414</v>
      </c>
      <c r="N17" s="103">
        <v>80</v>
      </c>
    </row>
    <row r="18" ht="21" customHeight="1" spans="1:14">
      <c r="A18" s="26">
        <v>10</v>
      </c>
      <c r="B18" s="58" t="s">
        <v>35</v>
      </c>
      <c r="C18" s="59" t="s">
        <v>36</v>
      </c>
      <c r="D18" s="27" t="s">
        <v>37</v>
      </c>
      <c r="E18" s="27">
        <v>561</v>
      </c>
      <c r="F18" s="57">
        <v>18</v>
      </c>
      <c r="G18" s="31">
        <f t="shared" si="5"/>
        <v>10098</v>
      </c>
      <c r="H18" s="27">
        <v>561</v>
      </c>
      <c r="I18" s="102">
        <v>14.8</v>
      </c>
      <c r="J18" s="31">
        <f t="shared" si="6"/>
        <v>8302.8</v>
      </c>
      <c r="K18" s="31">
        <f t="shared" si="2"/>
        <v>0</v>
      </c>
      <c r="L18" s="31">
        <f t="shared" si="7"/>
        <v>-3.2</v>
      </c>
      <c r="M18" s="88">
        <f t="shared" si="4"/>
        <v>-1795.2</v>
      </c>
      <c r="N18" s="103">
        <v>18</v>
      </c>
    </row>
    <row r="19" ht="53" customHeight="1" spans="1:14">
      <c r="A19" s="26">
        <v>11</v>
      </c>
      <c r="B19" s="60" t="s">
        <v>38</v>
      </c>
      <c r="C19" s="56" t="s">
        <v>39</v>
      </c>
      <c r="D19" s="27" t="s">
        <v>30</v>
      </c>
      <c r="E19" s="27">
        <v>36</v>
      </c>
      <c r="F19" s="30">
        <v>160</v>
      </c>
      <c r="G19" s="31">
        <f t="shared" si="5"/>
        <v>5760</v>
      </c>
      <c r="H19" s="27">
        <v>36</v>
      </c>
      <c r="I19" s="87">
        <v>132.5</v>
      </c>
      <c r="J19" s="31">
        <f t="shared" si="6"/>
        <v>4770</v>
      </c>
      <c r="K19" s="31">
        <f t="shared" si="2"/>
        <v>0</v>
      </c>
      <c r="L19" s="31">
        <f t="shared" si="7"/>
        <v>-27.5</v>
      </c>
      <c r="M19" s="88">
        <f t="shared" si="4"/>
        <v>-990</v>
      </c>
      <c r="N19" s="89">
        <v>160</v>
      </c>
    </row>
    <row r="20" ht="36" customHeight="1" spans="1:14">
      <c r="A20" s="26">
        <v>12</v>
      </c>
      <c r="B20" s="60" t="s">
        <v>40</v>
      </c>
      <c r="C20" s="56" t="s">
        <v>41</v>
      </c>
      <c r="D20" s="27" t="s">
        <v>27</v>
      </c>
      <c r="E20" s="27">
        <v>3</v>
      </c>
      <c r="F20" s="30">
        <v>4000</v>
      </c>
      <c r="G20" s="31">
        <f t="shared" si="5"/>
        <v>12000</v>
      </c>
      <c r="H20" s="27">
        <v>3</v>
      </c>
      <c r="I20" s="87">
        <v>2800</v>
      </c>
      <c r="J20" s="31">
        <f t="shared" si="6"/>
        <v>8400</v>
      </c>
      <c r="K20" s="31">
        <f t="shared" si="2"/>
        <v>0</v>
      </c>
      <c r="L20" s="31">
        <f t="shared" si="7"/>
        <v>-1200</v>
      </c>
      <c r="M20" s="88">
        <f t="shared" si="4"/>
        <v>-3600</v>
      </c>
      <c r="N20" s="89">
        <v>4000</v>
      </c>
    </row>
    <row r="21" s="2" customFormat="1" ht="24" customHeight="1" spans="1:17">
      <c r="A21" s="20" t="s">
        <v>42</v>
      </c>
      <c r="B21" s="68" t="s">
        <v>43</v>
      </c>
      <c r="C21" s="68"/>
      <c r="D21" s="23"/>
      <c r="E21" s="23"/>
      <c r="F21" s="61"/>
      <c r="G21" s="62">
        <f>SUM(G22:G28)</f>
        <v>9712</v>
      </c>
      <c r="H21" s="20"/>
      <c r="I21" s="24"/>
      <c r="J21" s="62">
        <f>SUM(J22:J28)</f>
        <v>8067.3</v>
      </c>
      <c r="K21" s="62"/>
      <c r="L21" s="62"/>
      <c r="M21" s="84">
        <f t="shared" si="4"/>
        <v>-1644.7</v>
      </c>
      <c r="N21" s="104"/>
      <c r="P21" s="7"/>
      <c r="Q21" s="86"/>
    </row>
    <row r="22" ht="27" customHeight="1" spans="1:14">
      <c r="A22" s="63">
        <v>1</v>
      </c>
      <c r="B22" s="26" t="s">
        <v>44</v>
      </c>
      <c r="C22" s="122" t="s">
        <v>45</v>
      </c>
      <c r="D22" s="63" t="s">
        <v>30</v>
      </c>
      <c r="E22" s="63">
        <v>1</v>
      </c>
      <c r="F22" s="65">
        <v>500</v>
      </c>
      <c r="G22" s="31">
        <f t="shared" ref="G22:G28" si="8">F22*E22</f>
        <v>500</v>
      </c>
      <c r="H22" s="63">
        <v>1</v>
      </c>
      <c r="I22" s="105">
        <v>415</v>
      </c>
      <c r="J22" s="31">
        <f t="shared" si="6"/>
        <v>415</v>
      </c>
      <c r="K22" s="31">
        <f t="shared" si="2"/>
        <v>0</v>
      </c>
      <c r="L22" s="31">
        <f t="shared" si="7"/>
        <v>-85</v>
      </c>
      <c r="M22" s="88">
        <f t="shared" si="4"/>
        <v>-85</v>
      </c>
      <c r="N22" s="106">
        <v>500</v>
      </c>
    </row>
    <row r="23" ht="19" customHeight="1" spans="1:14">
      <c r="A23" s="63">
        <v>2</v>
      </c>
      <c r="B23" s="27" t="s">
        <v>46</v>
      </c>
      <c r="C23" s="66" t="s">
        <v>47</v>
      </c>
      <c r="D23" s="63" t="s">
        <v>30</v>
      </c>
      <c r="E23" s="63">
        <v>2</v>
      </c>
      <c r="F23" s="65">
        <v>250</v>
      </c>
      <c r="G23" s="31">
        <f t="shared" si="8"/>
        <v>500</v>
      </c>
      <c r="H23" s="63">
        <v>2</v>
      </c>
      <c r="I23" s="105">
        <v>186</v>
      </c>
      <c r="J23" s="31">
        <f t="shared" si="6"/>
        <v>372</v>
      </c>
      <c r="K23" s="31">
        <f t="shared" si="2"/>
        <v>0</v>
      </c>
      <c r="L23" s="31">
        <f t="shared" si="7"/>
        <v>-64</v>
      </c>
      <c r="M23" s="88">
        <f t="shared" si="4"/>
        <v>-128</v>
      </c>
      <c r="N23" s="106">
        <v>250</v>
      </c>
    </row>
    <row r="24" ht="19" customHeight="1" spans="1:14">
      <c r="A24" s="63">
        <v>3</v>
      </c>
      <c r="B24" s="27" t="s">
        <v>48</v>
      </c>
      <c r="C24" s="66" t="s">
        <v>49</v>
      </c>
      <c r="D24" s="63" t="s">
        <v>50</v>
      </c>
      <c r="E24" s="63">
        <v>2</v>
      </c>
      <c r="F24" s="65">
        <v>20</v>
      </c>
      <c r="G24" s="31">
        <f t="shared" si="8"/>
        <v>40</v>
      </c>
      <c r="H24" s="63">
        <v>2</v>
      </c>
      <c r="I24" s="105">
        <v>17.8</v>
      </c>
      <c r="J24" s="31">
        <f t="shared" si="6"/>
        <v>35.6</v>
      </c>
      <c r="K24" s="31">
        <f t="shared" si="2"/>
        <v>0</v>
      </c>
      <c r="L24" s="31">
        <f t="shared" si="7"/>
        <v>-2.2</v>
      </c>
      <c r="M24" s="88">
        <f t="shared" si="4"/>
        <v>-4.4</v>
      </c>
      <c r="N24" s="106">
        <v>20</v>
      </c>
    </row>
    <row r="25" ht="19" customHeight="1" spans="1:14">
      <c r="A25" s="63">
        <v>4</v>
      </c>
      <c r="B25" s="58" t="s">
        <v>51</v>
      </c>
      <c r="C25" s="59" t="s">
        <v>52</v>
      </c>
      <c r="D25" s="27" t="s">
        <v>30</v>
      </c>
      <c r="E25" s="27">
        <v>3</v>
      </c>
      <c r="F25" s="65">
        <v>96</v>
      </c>
      <c r="G25" s="31">
        <f t="shared" si="8"/>
        <v>288</v>
      </c>
      <c r="H25" s="27">
        <v>3</v>
      </c>
      <c r="I25" s="105">
        <v>82</v>
      </c>
      <c r="J25" s="31">
        <f t="shared" si="6"/>
        <v>246</v>
      </c>
      <c r="K25" s="31">
        <f t="shared" si="2"/>
        <v>0</v>
      </c>
      <c r="L25" s="31">
        <f t="shared" si="7"/>
        <v>-14</v>
      </c>
      <c r="M25" s="88">
        <f t="shared" si="4"/>
        <v>-42</v>
      </c>
      <c r="N25" s="106">
        <v>96</v>
      </c>
    </row>
    <row r="26" ht="52" customHeight="1" spans="1:14">
      <c r="A26" s="63">
        <v>5</v>
      </c>
      <c r="B26" s="60" t="s">
        <v>38</v>
      </c>
      <c r="C26" s="56" t="s">
        <v>39</v>
      </c>
      <c r="D26" s="27" t="s">
        <v>30</v>
      </c>
      <c r="E26" s="27">
        <v>3</v>
      </c>
      <c r="F26" s="30">
        <v>160</v>
      </c>
      <c r="G26" s="31">
        <f t="shared" si="8"/>
        <v>480</v>
      </c>
      <c r="H26" s="27">
        <v>3</v>
      </c>
      <c r="I26" s="87">
        <v>132.5</v>
      </c>
      <c r="J26" s="31">
        <f t="shared" si="6"/>
        <v>397.5</v>
      </c>
      <c r="K26" s="31">
        <f t="shared" si="2"/>
        <v>0</v>
      </c>
      <c r="L26" s="31">
        <f t="shared" si="7"/>
        <v>-27.5</v>
      </c>
      <c r="M26" s="88">
        <f t="shared" si="4"/>
        <v>-82.5</v>
      </c>
      <c r="N26" s="89">
        <v>160</v>
      </c>
    </row>
    <row r="27" ht="29" customHeight="1" spans="1:14">
      <c r="A27" s="63">
        <v>6</v>
      </c>
      <c r="B27" s="29" t="s">
        <v>23</v>
      </c>
      <c r="C27" s="32" t="s">
        <v>24</v>
      </c>
      <c r="D27" s="29" t="s">
        <v>16</v>
      </c>
      <c r="E27" s="29">
        <v>164</v>
      </c>
      <c r="F27" s="33">
        <v>36</v>
      </c>
      <c r="G27" s="31">
        <f t="shared" si="8"/>
        <v>5904</v>
      </c>
      <c r="H27" s="29">
        <v>164</v>
      </c>
      <c r="I27" s="90">
        <v>30.8</v>
      </c>
      <c r="J27" s="31">
        <f t="shared" si="6"/>
        <v>5051.2</v>
      </c>
      <c r="K27" s="31">
        <f t="shared" si="2"/>
        <v>0</v>
      </c>
      <c r="L27" s="31">
        <f t="shared" si="7"/>
        <v>-5.2</v>
      </c>
      <c r="M27" s="88">
        <f t="shared" si="4"/>
        <v>-852.8</v>
      </c>
      <c r="N27" s="91">
        <v>36</v>
      </c>
    </row>
    <row r="28" ht="37" customHeight="1" spans="1:14">
      <c r="A28" s="63">
        <v>7</v>
      </c>
      <c r="B28" s="60" t="s">
        <v>40</v>
      </c>
      <c r="C28" s="56" t="s">
        <v>41</v>
      </c>
      <c r="D28" s="27" t="s">
        <v>27</v>
      </c>
      <c r="E28" s="27">
        <v>1</v>
      </c>
      <c r="F28" s="30">
        <v>2000</v>
      </c>
      <c r="G28" s="31">
        <f t="shared" si="8"/>
        <v>2000</v>
      </c>
      <c r="H28" s="27">
        <v>1</v>
      </c>
      <c r="I28" s="87">
        <v>1550</v>
      </c>
      <c r="J28" s="31">
        <f t="shared" si="6"/>
        <v>1550</v>
      </c>
      <c r="K28" s="31">
        <f t="shared" si="2"/>
        <v>0</v>
      </c>
      <c r="L28" s="31">
        <f t="shared" si="7"/>
        <v>-450</v>
      </c>
      <c r="M28" s="88">
        <f t="shared" si="4"/>
        <v>-450</v>
      </c>
      <c r="N28" s="89">
        <v>2000</v>
      </c>
    </row>
    <row r="29" s="2" customFormat="1" ht="24" customHeight="1" spans="1:17">
      <c r="A29" s="20" t="s">
        <v>53</v>
      </c>
      <c r="B29" s="68" t="s">
        <v>54</v>
      </c>
      <c r="C29" s="68"/>
      <c r="D29" s="23"/>
      <c r="E29" s="23"/>
      <c r="F29" s="61"/>
      <c r="G29" s="62">
        <f>SUM(G30:G34)</f>
        <v>12827.6</v>
      </c>
      <c r="H29" s="20"/>
      <c r="I29" s="24"/>
      <c r="J29" s="62">
        <f>SUM(J30:J34)</f>
        <v>10918.48</v>
      </c>
      <c r="K29" s="62"/>
      <c r="L29" s="62"/>
      <c r="M29" s="84">
        <f t="shared" si="4"/>
        <v>-1909.12</v>
      </c>
      <c r="N29" s="104"/>
      <c r="P29" s="7"/>
      <c r="Q29" s="86"/>
    </row>
    <row r="30" ht="27" customHeight="1" spans="1:14">
      <c r="A30" s="63">
        <v>1</v>
      </c>
      <c r="B30" s="26" t="s">
        <v>44</v>
      </c>
      <c r="C30" s="122" t="s">
        <v>45</v>
      </c>
      <c r="D30" s="63" t="s">
        <v>30</v>
      </c>
      <c r="E30" s="63">
        <v>1</v>
      </c>
      <c r="F30" s="65">
        <v>500</v>
      </c>
      <c r="G30" s="31">
        <f t="shared" ref="G30:G34" si="9">F30*E30</f>
        <v>500</v>
      </c>
      <c r="H30" s="63">
        <v>1</v>
      </c>
      <c r="I30" s="105">
        <v>415</v>
      </c>
      <c r="J30" s="31">
        <f t="shared" si="6"/>
        <v>415</v>
      </c>
      <c r="K30" s="31">
        <f t="shared" si="2"/>
        <v>0</v>
      </c>
      <c r="L30" s="31">
        <f t="shared" si="7"/>
        <v>-85</v>
      </c>
      <c r="M30" s="88">
        <f t="shared" si="4"/>
        <v>-85</v>
      </c>
      <c r="N30" s="106">
        <v>500</v>
      </c>
    </row>
    <row r="31" ht="18" customHeight="1" spans="1:14">
      <c r="A31" s="63">
        <v>2</v>
      </c>
      <c r="B31" s="27" t="s">
        <v>55</v>
      </c>
      <c r="C31" s="66" t="s">
        <v>56</v>
      </c>
      <c r="D31" s="63" t="s">
        <v>50</v>
      </c>
      <c r="E31" s="63">
        <v>2</v>
      </c>
      <c r="F31" s="65">
        <v>25</v>
      </c>
      <c r="G31" s="31">
        <f t="shared" si="9"/>
        <v>50</v>
      </c>
      <c r="H31" s="63">
        <v>2</v>
      </c>
      <c r="I31" s="105">
        <v>22</v>
      </c>
      <c r="J31" s="31">
        <f t="shared" si="6"/>
        <v>44</v>
      </c>
      <c r="K31" s="31">
        <f t="shared" si="2"/>
        <v>0</v>
      </c>
      <c r="L31" s="31">
        <f t="shared" si="7"/>
        <v>-3</v>
      </c>
      <c r="M31" s="88">
        <f t="shared" si="4"/>
        <v>-6</v>
      </c>
      <c r="N31" s="106">
        <v>25</v>
      </c>
    </row>
    <row r="32" ht="18" customHeight="1" spans="1:14">
      <c r="A32" s="63">
        <v>3</v>
      </c>
      <c r="B32" s="58" t="s">
        <v>51</v>
      </c>
      <c r="C32" s="59" t="s">
        <v>52</v>
      </c>
      <c r="D32" s="27" t="s">
        <v>30</v>
      </c>
      <c r="E32" s="27">
        <v>6</v>
      </c>
      <c r="F32" s="65">
        <v>96</v>
      </c>
      <c r="G32" s="31">
        <f t="shared" si="9"/>
        <v>576</v>
      </c>
      <c r="H32" s="27">
        <v>6</v>
      </c>
      <c r="I32" s="105">
        <v>82</v>
      </c>
      <c r="J32" s="31">
        <f t="shared" si="6"/>
        <v>492</v>
      </c>
      <c r="K32" s="31">
        <f t="shared" si="2"/>
        <v>0</v>
      </c>
      <c r="L32" s="31">
        <f t="shared" si="7"/>
        <v>-14</v>
      </c>
      <c r="M32" s="88">
        <f t="shared" si="4"/>
        <v>-84</v>
      </c>
      <c r="N32" s="106">
        <v>96</v>
      </c>
    </row>
    <row r="33" ht="55" customHeight="1" spans="1:14">
      <c r="A33" s="63">
        <v>4</v>
      </c>
      <c r="B33" s="60" t="s">
        <v>38</v>
      </c>
      <c r="C33" s="56" t="s">
        <v>39</v>
      </c>
      <c r="D33" s="27" t="s">
        <v>30</v>
      </c>
      <c r="E33" s="27">
        <v>10</v>
      </c>
      <c r="F33" s="30">
        <v>160</v>
      </c>
      <c r="G33" s="31">
        <f t="shared" si="9"/>
        <v>1600</v>
      </c>
      <c r="H33" s="27">
        <v>10</v>
      </c>
      <c r="I33" s="87">
        <v>132.5</v>
      </c>
      <c r="J33" s="31">
        <f t="shared" si="6"/>
        <v>1325</v>
      </c>
      <c r="K33" s="31">
        <f t="shared" si="2"/>
        <v>0</v>
      </c>
      <c r="L33" s="31">
        <f t="shared" si="7"/>
        <v>-27.5</v>
      </c>
      <c r="M33" s="88">
        <f t="shared" si="4"/>
        <v>-275</v>
      </c>
      <c r="N33" s="89">
        <v>160</v>
      </c>
    </row>
    <row r="34" ht="26" customHeight="1" spans="1:14">
      <c r="A34" s="63">
        <v>5</v>
      </c>
      <c r="B34" s="29" t="s">
        <v>23</v>
      </c>
      <c r="C34" s="32" t="s">
        <v>24</v>
      </c>
      <c r="D34" s="29" t="s">
        <v>16</v>
      </c>
      <c r="E34" s="29">
        <v>280.6</v>
      </c>
      <c r="F34" s="33">
        <v>36</v>
      </c>
      <c r="G34" s="31">
        <f t="shared" si="9"/>
        <v>10101.6</v>
      </c>
      <c r="H34" s="29">
        <v>280.6</v>
      </c>
      <c r="I34" s="90">
        <v>30.8</v>
      </c>
      <c r="J34" s="31">
        <f t="shared" si="6"/>
        <v>8642.48</v>
      </c>
      <c r="K34" s="31">
        <f t="shared" si="2"/>
        <v>0</v>
      </c>
      <c r="L34" s="31">
        <f t="shared" si="7"/>
        <v>-5.2</v>
      </c>
      <c r="M34" s="88">
        <f t="shared" si="4"/>
        <v>-1459.12</v>
      </c>
      <c r="N34" s="91">
        <v>36</v>
      </c>
    </row>
    <row r="35" s="2" customFormat="1" ht="25" customHeight="1" spans="1:17">
      <c r="A35" s="20" t="s">
        <v>57</v>
      </c>
      <c r="B35" s="68" t="s">
        <v>58</v>
      </c>
      <c r="C35" s="68"/>
      <c r="D35" s="23"/>
      <c r="E35" s="23"/>
      <c r="F35" s="61"/>
      <c r="G35" s="62">
        <f>SUM(G36:G50)</f>
        <v>95528</v>
      </c>
      <c r="H35" s="20"/>
      <c r="I35" s="24"/>
      <c r="J35" s="62">
        <f>SUM(J36:J50)</f>
        <v>77882.7</v>
      </c>
      <c r="K35" s="62"/>
      <c r="L35" s="62"/>
      <c r="M35" s="84">
        <f t="shared" si="4"/>
        <v>-17645.3</v>
      </c>
      <c r="N35" s="104"/>
      <c r="P35" s="7"/>
      <c r="Q35" s="86"/>
    </row>
    <row r="36" ht="45" customHeight="1" spans="1:14">
      <c r="A36" s="63">
        <v>1</v>
      </c>
      <c r="B36" s="27" t="s">
        <v>14</v>
      </c>
      <c r="C36" s="28" t="s">
        <v>15</v>
      </c>
      <c r="D36" s="29" t="s">
        <v>16</v>
      </c>
      <c r="E36" s="27">
        <v>115</v>
      </c>
      <c r="F36" s="30">
        <v>250</v>
      </c>
      <c r="G36" s="31">
        <f t="shared" ref="G36:G42" si="10">F36*E36</f>
        <v>28750</v>
      </c>
      <c r="H36" s="27">
        <v>115</v>
      </c>
      <c r="I36" s="87">
        <v>208.4</v>
      </c>
      <c r="J36" s="31">
        <f t="shared" si="6"/>
        <v>23966</v>
      </c>
      <c r="K36" s="31">
        <f t="shared" si="2"/>
        <v>0</v>
      </c>
      <c r="L36" s="31">
        <f t="shared" si="7"/>
        <v>-41.6</v>
      </c>
      <c r="M36" s="88">
        <f t="shared" si="4"/>
        <v>-4784</v>
      </c>
      <c r="N36" s="89">
        <v>250</v>
      </c>
    </row>
    <row r="37" ht="29" customHeight="1" spans="1:14">
      <c r="A37" s="63">
        <v>2</v>
      </c>
      <c r="B37" s="27" t="s">
        <v>17</v>
      </c>
      <c r="C37" s="28" t="s">
        <v>59</v>
      </c>
      <c r="D37" s="29" t="s">
        <v>16</v>
      </c>
      <c r="E37" s="29">
        <v>345</v>
      </c>
      <c r="F37" s="30">
        <v>65</v>
      </c>
      <c r="G37" s="31">
        <f t="shared" si="10"/>
        <v>22425</v>
      </c>
      <c r="H37" s="29">
        <v>345</v>
      </c>
      <c r="I37" s="87">
        <v>47.2</v>
      </c>
      <c r="J37" s="31">
        <f t="shared" si="6"/>
        <v>16284</v>
      </c>
      <c r="K37" s="31">
        <f t="shared" si="2"/>
        <v>0</v>
      </c>
      <c r="L37" s="31">
        <f t="shared" si="7"/>
        <v>-17.8</v>
      </c>
      <c r="M37" s="88">
        <f t="shared" si="4"/>
        <v>-6141</v>
      </c>
      <c r="N37" s="89">
        <v>65</v>
      </c>
    </row>
    <row r="38" ht="29" customHeight="1" spans="1:14">
      <c r="A38" s="63">
        <v>3</v>
      </c>
      <c r="B38" s="29" t="s">
        <v>19</v>
      </c>
      <c r="C38" s="32" t="s">
        <v>60</v>
      </c>
      <c r="D38" s="29" t="s">
        <v>16</v>
      </c>
      <c r="E38" s="29">
        <v>115</v>
      </c>
      <c r="F38" s="33">
        <v>47</v>
      </c>
      <c r="G38" s="31">
        <f t="shared" si="10"/>
        <v>5405</v>
      </c>
      <c r="H38" s="29">
        <v>115</v>
      </c>
      <c r="I38" s="90">
        <v>36.4</v>
      </c>
      <c r="J38" s="31">
        <f t="shared" si="6"/>
        <v>4186</v>
      </c>
      <c r="K38" s="31">
        <f t="shared" si="2"/>
        <v>0</v>
      </c>
      <c r="L38" s="31">
        <f t="shared" si="7"/>
        <v>-10.6</v>
      </c>
      <c r="M38" s="88">
        <f t="shared" si="4"/>
        <v>-1219</v>
      </c>
      <c r="N38" s="91">
        <v>47</v>
      </c>
    </row>
    <row r="39" ht="303" customHeight="1" spans="1:14">
      <c r="A39" s="63">
        <v>4</v>
      </c>
      <c r="B39" s="29" t="s">
        <v>21</v>
      </c>
      <c r="C39" s="32" t="s">
        <v>22</v>
      </c>
      <c r="D39" s="29" t="s">
        <v>16</v>
      </c>
      <c r="E39" s="29">
        <v>115</v>
      </c>
      <c r="F39" s="33">
        <v>80</v>
      </c>
      <c r="G39" s="31">
        <f t="shared" si="10"/>
        <v>9200</v>
      </c>
      <c r="H39" s="29">
        <v>115</v>
      </c>
      <c r="I39" s="90">
        <v>72.5</v>
      </c>
      <c r="J39" s="31">
        <f t="shared" si="6"/>
        <v>8337.5</v>
      </c>
      <c r="K39" s="31">
        <f t="shared" si="2"/>
        <v>0</v>
      </c>
      <c r="L39" s="31">
        <f t="shared" si="7"/>
        <v>-7.5</v>
      </c>
      <c r="M39" s="88">
        <f t="shared" si="4"/>
        <v>-862.5</v>
      </c>
      <c r="N39" s="91">
        <v>80</v>
      </c>
    </row>
    <row r="40" ht="27" customHeight="1" spans="1:14">
      <c r="A40" s="63">
        <v>5</v>
      </c>
      <c r="B40" s="29" t="s">
        <v>23</v>
      </c>
      <c r="C40" s="32" t="s">
        <v>24</v>
      </c>
      <c r="D40" s="29" t="s">
        <v>16</v>
      </c>
      <c r="E40" s="29">
        <v>237</v>
      </c>
      <c r="F40" s="33">
        <v>36</v>
      </c>
      <c r="G40" s="31">
        <f t="shared" si="10"/>
        <v>8532</v>
      </c>
      <c r="H40" s="29">
        <v>237</v>
      </c>
      <c r="I40" s="90">
        <v>30.8</v>
      </c>
      <c r="J40" s="31">
        <f t="shared" si="6"/>
        <v>7299.6</v>
      </c>
      <c r="K40" s="31">
        <f t="shared" si="2"/>
        <v>0</v>
      </c>
      <c r="L40" s="31">
        <f t="shared" si="7"/>
        <v>-5.2</v>
      </c>
      <c r="M40" s="88">
        <f t="shared" si="4"/>
        <v>-1232.4</v>
      </c>
      <c r="N40" s="91">
        <v>36</v>
      </c>
    </row>
    <row r="41" ht="64" customHeight="1" spans="1:14">
      <c r="A41" s="63">
        <v>6</v>
      </c>
      <c r="B41" s="29" t="s">
        <v>25</v>
      </c>
      <c r="C41" s="32" t="s">
        <v>26</v>
      </c>
      <c r="D41" s="29" t="s">
        <v>27</v>
      </c>
      <c r="E41" s="29">
        <v>1</v>
      </c>
      <c r="F41" s="33">
        <v>4000</v>
      </c>
      <c r="G41" s="31">
        <f t="shared" si="10"/>
        <v>4000</v>
      </c>
      <c r="H41" s="29">
        <v>1</v>
      </c>
      <c r="I41" s="90">
        <v>3550</v>
      </c>
      <c r="J41" s="31">
        <f t="shared" si="6"/>
        <v>3550</v>
      </c>
      <c r="K41" s="31">
        <f t="shared" si="2"/>
        <v>0</v>
      </c>
      <c r="L41" s="31">
        <f t="shared" si="7"/>
        <v>-450</v>
      </c>
      <c r="M41" s="88">
        <f t="shared" si="4"/>
        <v>-450</v>
      </c>
      <c r="N41" s="91">
        <v>4000</v>
      </c>
    </row>
    <row r="42" ht="409" customHeight="1" spans="1:14">
      <c r="A42" s="63">
        <v>7</v>
      </c>
      <c r="B42" s="75" t="s">
        <v>28</v>
      </c>
      <c r="C42" s="121" t="s">
        <v>61</v>
      </c>
      <c r="D42" s="27" t="s">
        <v>30</v>
      </c>
      <c r="E42" s="27">
        <v>3</v>
      </c>
      <c r="F42" s="57">
        <v>530</v>
      </c>
      <c r="G42" s="31">
        <f t="shared" si="10"/>
        <v>1590</v>
      </c>
      <c r="H42" s="27">
        <v>3</v>
      </c>
      <c r="I42" s="102">
        <v>465</v>
      </c>
      <c r="J42" s="31">
        <f t="shared" si="6"/>
        <v>1395</v>
      </c>
      <c r="K42" s="39">
        <f t="shared" si="2"/>
        <v>0</v>
      </c>
      <c r="L42" s="39">
        <f t="shared" si="7"/>
        <v>-65</v>
      </c>
      <c r="M42" s="93">
        <f t="shared" si="4"/>
        <v>-195</v>
      </c>
      <c r="N42" s="94">
        <v>530</v>
      </c>
    </row>
    <row r="43" ht="378" customHeight="1" spans="1:14">
      <c r="A43" s="63"/>
      <c r="B43" s="75"/>
      <c r="C43" s="121"/>
      <c r="D43" s="27"/>
      <c r="E43" s="27"/>
      <c r="F43" s="57"/>
      <c r="G43" s="31"/>
      <c r="H43" s="27"/>
      <c r="I43" s="102"/>
      <c r="J43" s="31"/>
      <c r="K43" s="51"/>
      <c r="L43" s="51"/>
      <c r="M43" s="99"/>
      <c r="N43" s="100"/>
    </row>
    <row r="44" ht="344" customHeight="1" spans="1:14">
      <c r="A44" s="63">
        <v>8</v>
      </c>
      <c r="B44" s="60" t="s">
        <v>31</v>
      </c>
      <c r="C44" s="121" t="s">
        <v>32</v>
      </c>
      <c r="D44" s="27" t="s">
        <v>30</v>
      </c>
      <c r="E44" s="27">
        <v>9</v>
      </c>
      <c r="F44" s="57">
        <v>520</v>
      </c>
      <c r="G44" s="31">
        <f>F44*E44</f>
        <v>4680</v>
      </c>
      <c r="H44" s="27">
        <v>9</v>
      </c>
      <c r="I44" s="102">
        <v>465</v>
      </c>
      <c r="J44" s="31">
        <f>I44*H44</f>
        <v>4185</v>
      </c>
      <c r="K44" s="39">
        <f>H44-E44</f>
        <v>0</v>
      </c>
      <c r="L44" s="39">
        <f>I44-F44</f>
        <v>-55</v>
      </c>
      <c r="M44" s="93">
        <f>J44-G44</f>
        <v>-495</v>
      </c>
      <c r="N44" s="94">
        <v>520</v>
      </c>
    </row>
    <row r="45" ht="313" customHeight="1" spans="1:14">
      <c r="A45" s="63"/>
      <c r="B45" s="60"/>
      <c r="C45" s="121"/>
      <c r="D45" s="27"/>
      <c r="E45" s="27"/>
      <c r="F45" s="57"/>
      <c r="G45" s="31"/>
      <c r="H45" s="27"/>
      <c r="I45" s="102"/>
      <c r="J45" s="31"/>
      <c r="K45" s="51"/>
      <c r="L45" s="51"/>
      <c r="M45" s="99"/>
      <c r="N45" s="100"/>
    </row>
    <row r="46" ht="125" customHeight="1" spans="1:14">
      <c r="A46" s="63"/>
      <c r="B46" s="60"/>
      <c r="C46" s="121"/>
      <c r="D46" s="27"/>
      <c r="E46" s="27"/>
      <c r="F46" s="57"/>
      <c r="G46" s="31"/>
      <c r="H46" s="27"/>
      <c r="I46" s="102"/>
      <c r="J46" s="31"/>
      <c r="K46" s="51"/>
      <c r="L46" s="51"/>
      <c r="M46" s="99"/>
      <c r="N46" s="100"/>
    </row>
    <row r="47" ht="18" customHeight="1" spans="1:14">
      <c r="A47" s="63">
        <v>9</v>
      </c>
      <c r="B47" s="55" t="s">
        <v>33</v>
      </c>
      <c r="C47" s="56" t="s">
        <v>34</v>
      </c>
      <c r="D47" s="27" t="s">
        <v>30</v>
      </c>
      <c r="E47" s="27">
        <v>12</v>
      </c>
      <c r="F47" s="57">
        <v>80</v>
      </c>
      <c r="G47" s="31">
        <f>F47*E47</f>
        <v>960</v>
      </c>
      <c r="H47" s="27">
        <v>12</v>
      </c>
      <c r="I47" s="102">
        <v>68.5</v>
      </c>
      <c r="J47" s="31">
        <f>I47*H47</f>
        <v>822</v>
      </c>
      <c r="K47" s="31">
        <f>H47-E47</f>
        <v>0</v>
      </c>
      <c r="L47" s="31">
        <f>I47-F47</f>
        <v>-11.5</v>
      </c>
      <c r="M47" s="88">
        <f t="shared" ref="M47:M57" si="11">J47-G47</f>
        <v>-138</v>
      </c>
      <c r="N47" s="103">
        <v>80</v>
      </c>
    </row>
    <row r="48" ht="18" customHeight="1" spans="1:14">
      <c r="A48" s="63">
        <v>10</v>
      </c>
      <c r="B48" s="58" t="s">
        <v>35</v>
      </c>
      <c r="C48" s="59" t="s">
        <v>36</v>
      </c>
      <c r="D48" s="27" t="s">
        <v>37</v>
      </c>
      <c r="E48" s="27">
        <v>187</v>
      </c>
      <c r="F48" s="57">
        <v>18</v>
      </c>
      <c r="G48" s="31">
        <f>F48*E48</f>
        <v>3366</v>
      </c>
      <c r="H48" s="27">
        <v>187</v>
      </c>
      <c r="I48" s="102">
        <v>14.8</v>
      </c>
      <c r="J48" s="31">
        <f>I48*H48</f>
        <v>2767.6</v>
      </c>
      <c r="K48" s="31">
        <f>H48-E48</f>
        <v>0</v>
      </c>
      <c r="L48" s="31">
        <f>I48-F48</f>
        <v>-3.2</v>
      </c>
      <c r="M48" s="88">
        <f t="shared" si="11"/>
        <v>-598.4</v>
      </c>
      <c r="N48" s="103">
        <v>18</v>
      </c>
    </row>
    <row r="49" ht="66" customHeight="1" spans="1:14">
      <c r="A49" s="63">
        <v>11</v>
      </c>
      <c r="B49" s="60" t="s">
        <v>38</v>
      </c>
      <c r="C49" s="56" t="s">
        <v>39</v>
      </c>
      <c r="D49" s="27" t="s">
        <v>30</v>
      </c>
      <c r="E49" s="27">
        <v>12</v>
      </c>
      <c r="F49" s="30">
        <v>160</v>
      </c>
      <c r="G49" s="31">
        <f>F49*E49</f>
        <v>1920</v>
      </c>
      <c r="H49" s="27">
        <v>12</v>
      </c>
      <c r="I49" s="87">
        <v>132.5</v>
      </c>
      <c r="J49" s="31">
        <f>I49*H49</f>
        <v>1590</v>
      </c>
      <c r="K49" s="31">
        <f>H49-E49</f>
        <v>0</v>
      </c>
      <c r="L49" s="31">
        <f>I49-F49</f>
        <v>-27.5</v>
      </c>
      <c r="M49" s="88">
        <f t="shared" si="11"/>
        <v>-330</v>
      </c>
      <c r="N49" s="89">
        <v>160</v>
      </c>
    </row>
    <row r="50" ht="34" customHeight="1" spans="1:14">
      <c r="A50" s="63">
        <v>12</v>
      </c>
      <c r="B50" s="60" t="s">
        <v>40</v>
      </c>
      <c r="C50" s="56" t="s">
        <v>41</v>
      </c>
      <c r="D50" s="27" t="s">
        <v>27</v>
      </c>
      <c r="E50" s="27">
        <v>1</v>
      </c>
      <c r="F50" s="30">
        <v>4700</v>
      </c>
      <c r="G50" s="31">
        <f>F50*E50</f>
        <v>4700</v>
      </c>
      <c r="H50" s="27">
        <v>1</v>
      </c>
      <c r="I50" s="87">
        <v>3500</v>
      </c>
      <c r="J50" s="31">
        <f>I50*H50</f>
        <v>3500</v>
      </c>
      <c r="K50" s="31">
        <f>H50-E50</f>
        <v>0</v>
      </c>
      <c r="L50" s="31">
        <f>I50-F50</f>
        <v>-1200</v>
      </c>
      <c r="M50" s="88">
        <f t="shared" si="11"/>
        <v>-1200</v>
      </c>
      <c r="N50" s="89">
        <v>4700</v>
      </c>
    </row>
    <row r="51" s="2" customFormat="1" ht="24" customHeight="1" spans="1:17">
      <c r="A51" s="20" t="s">
        <v>62</v>
      </c>
      <c r="B51" s="68" t="s">
        <v>63</v>
      </c>
      <c r="C51" s="68"/>
      <c r="D51" s="23"/>
      <c r="E51" s="23"/>
      <c r="F51" s="61"/>
      <c r="G51" s="62">
        <f>SUM(G52:G66)</f>
        <v>405090</v>
      </c>
      <c r="H51" s="20"/>
      <c r="I51" s="24"/>
      <c r="J51" s="62">
        <f>SUM(J52:J66)</f>
        <v>337783.5</v>
      </c>
      <c r="K51" s="62"/>
      <c r="L51" s="62"/>
      <c r="M51" s="84">
        <f t="shared" si="11"/>
        <v>-67306.5</v>
      </c>
      <c r="N51" s="104"/>
      <c r="P51" s="7"/>
      <c r="Q51" s="86"/>
    </row>
    <row r="52" ht="40" customHeight="1" spans="1:14">
      <c r="A52" s="63">
        <v>1</v>
      </c>
      <c r="B52" s="27" t="s">
        <v>14</v>
      </c>
      <c r="C52" s="28" t="s">
        <v>15</v>
      </c>
      <c r="D52" s="29" t="s">
        <v>16</v>
      </c>
      <c r="E52" s="27">
        <v>575</v>
      </c>
      <c r="F52" s="30">
        <v>250</v>
      </c>
      <c r="G52" s="31">
        <f t="shared" ref="G52:G63" si="12">F52*E52</f>
        <v>143750</v>
      </c>
      <c r="H52" s="27">
        <v>575</v>
      </c>
      <c r="I52" s="87">
        <v>208.4</v>
      </c>
      <c r="J52" s="31">
        <f t="shared" ref="J52:J58" si="13">I52*H52</f>
        <v>119830</v>
      </c>
      <c r="K52" s="31">
        <f t="shared" ref="K52:K57" si="14">H52-E52</f>
        <v>0</v>
      </c>
      <c r="L52" s="31">
        <f t="shared" ref="L52:L57" si="15">I52-F52</f>
        <v>-41.6</v>
      </c>
      <c r="M52" s="88">
        <f t="shared" si="11"/>
        <v>-23920</v>
      </c>
      <c r="N52" s="89">
        <v>250</v>
      </c>
    </row>
    <row r="53" ht="26" customHeight="1" spans="1:14">
      <c r="A53" s="63">
        <v>2</v>
      </c>
      <c r="B53" s="27" t="s">
        <v>17</v>
      </c>
      <c r="C53" s="28" t="s">
        <v>59</v>
      </c>
      <c r="D53" s="29" t="s">
        <v>16</v>
      </c>
      <c r="E53" s="27">
        <v>575</v>
      </c>
      <c r="F53" s="30">
        <v>65</v>
      </c>
      <c r="G53" s="31">
        <f t="shared" si="12"/>
        <v>37375</v>
      </c>
      <c r="H53" s="27">
        <v>575</v>
      </c>
      <c r="I53" s="87">
        <v>47.2</v>
      </c>
      <c r="J53" s="31">
        <f t="shared" si="13"/>
        <v>27140</v>
      </c>
      <c r="K53" s="31">
        <f t="shared" si="14"/>
        <v>0</v>
      </c>
      <c r="L53" s="31">
        <f t="shared" si="15"/>
        <v>-17.8</v>
      </c>
      <c r="M53" s="88">
        <f t="shared" si="11"/>
        <v>-10235</v>
      </c>
      <c r="N53" s="89">
        <v>65</v>
      </c>
    </row>
    <row r="54" ht="19" customHeight="1" spans="1:14">
      <c r="A54" s="63">
        <v>3</v>
      </c>
      <c r="B54" s="29" t="s">
        <v>64</v>
      </c>
      <c r="C54" s="32" t="s">
        <v>20</v>
      </c>
      <c r="D54" s="29" t="s">
        <v>16</v>
      </c>
      <c r="E54" s="29">
        <v>575</v>
      </c>
      <c r="F54" s="33">
        <v>47</v>
      </c>
      <c r="G54" s="31">
        <f t="shared" si="12"/>
        <v>27025</v>
      </c>
      <c r="H54" s="29">
        <v>575</v>
      </c>
      <c r="I54" s="90">
        <v>36.4</v>
      </c>
      <c r="J54" s="31">
        <f t="shared" si="13"/>
        <v>20930</v>
      </c>
      <c r="K54" s="31">
        <f t="shared" si="14"/>
        <v>0</v>
      </c>
      <c r="L54" s="31">
        <f t="shared" si="15"/>
        <v>-10.6</v>
      </c>
      <c r="M54" s="88">
        <f t="shared" si="11"/>
        <v>-6095</v>
      </c>
      <c r="N54" s="91">
        <v>47</v>
      </c>
    </row>
    <row r="55" ht="303" customHeight="1" spans="1:14">
      <c r="A55" s="63">
        <v>4</v>
      </c>
      <c r="B55" s="29" t="s">
        <v>21</v>
      </c>
      <c r="C55" s="32" t="s">
        <v>22</v>
      </c>
      <c r="D55" s="29" t="s">
        <v>16</v>
      </c>
      <c r="E55" s="29">
        <v>575</v>
      </c>
      <c r="F55" s="33">
        <v>80</v>
      </c>
      <c r="G55" s="31">
        <f t="shared" si="12"/>
        <v>46000</v>
      </c>
      <c r="H55" s="29">
        <v>575</v>
      </c>
      <c r="I55" s="90">
        <v>72.5</v>
      </c>
      <c r="J55" s="31">
        <f t="shared" si="13"/>
        <v>41687.5</v>
      </c>
      <c r="K55" s="31">
        <f t="shared" si="14"/>
        <v>0</v>
      </c>
      <c r="L55" s="31">
        <f t="shared" si="15"/>
        <v>-7.5</v>
      </c>
      <c r="M55" s="88">
        <f t="shared" si="11"/>
        <v>-4312.5</v>
      </c>
      <c r="N55" s="91">
        <v>80</v>
      </c>
    </row>
    <row r="56" ht="28" customHeight="1" spans="1:14">
      <c r="A56" s="63">
        <v>5</v>
      </c>
      <c r="B56" s="29" t="s">
        <v>23</v>
      </c>
      <c r="C56" s="32" t="s">
        <v>24</v>
      </c>
      <c r="D56" s="29" t="s">
        <v>16</v>
      </c>
      <c r="E56" s="29">
        <v>1185</v>
      </c>
      <c r="F56" s="33">
        <v>36</v>
      </c>
      <c r="G56" s="31">
        <f t="shared" si="12"/>
        <v>42660</v>
      </c>
      <c r="H56" s="29">
        <v>1185</v>
      </c>
      <c r="I56" s="90">
        <v>30.8</v>
      </c>
      <c r="J56" s="31">
        <f t="shared" si="13"/>
        <v>36498</v>
      </c>
      <c r="K56" s="31">
        <f t="shared" si="14"/>
        <v>0</v>
      </c>
      <c r="L56" s="31">
        <f t="shared" si="15"/>
        <v>-5.2</v>
      </c>
      <c r="M56" s="88">
        <f t="shared" si="11"/>
        <v>-6162</v>
      </c>
      <c r="N56" s="91">
        <v>36</v>
      </c>
    </row>
    <row r="57" ht="72" customHeight="1" spans="1:14">
      <c r="A57" s="63">
        <v>6</v>
      </c>
      <c r="B57" s="29" t="s">
        <v>25</v>
      </c>
      <c r="C57" s="32" t="s">
        <v>26</v>
      </c>
      <c r="D57" s="29" t="s">
        <v>27</v>
      </c>
      <c r="E57" s="29">
        <v>5</v>
      </c>
      <c r="F57" s="33">
        <v>4000</v>
      </c>
      <c r="G57" s="31">
        <f t="shared" si="12"/>
        <v>20000</v>
      </c>
      <c r="H57" s="29">
        <v>5</v>
      </c>
      <c r="I57" s="90">
        <v>3550</v>
      </c>
      <c r="J57" s="31">
        <f t="shared" si="13"/>
        <v>17750</v>
      </c>
      <c r="K57" s="31">
        <f t="shared" si="14"/>
        <v>0</v>
      </c>
      <c r="L57" s="31">
        <f t="shared" si="15"/>
        <v>-450</v>
      </c>
      <c r="M57" s="88">
        <f t="shared" si="11"/>
        <v>-2250</v>
      </c>
      <c r="N57" s="91">
        <v>4000</v>
      </c>
    </row>
    <row r="58" ht="381" customHeight="1" spans="1:14">
      <c r="A58" s="63">
        <v>7</v>
      </c>
      <c r="B58" s="75" t="s">
        <v>28</v>
      </c>
      <c r="C58" s="121" t="s">
        <v>65</v>
      </c>
      <c r="D58" s="27" t="s">
        <v>30</v>
      </c>
      <c r="E58" s="29"/>
      <c r="F58" s="33"/>
      <c r="G58" s="31"/>
      <c r="H58" s="27">
        <v>15</v>
      </c>
      <c r="I58" s="102">
        <v>465</v>
      </c>
      <c r="J58" s="31">
        <f t="shared" si="13"/>
        <v>6975</v>
      </c>
      <c r="K58" s="31"/>
      <c r="L58" s="31"/>
      <c r="M58" s="88"/>
      <c r="N58" s="91"/>
    </row>
    <row r="59" ht="409" customHeight="1" spans="1:14">
      <c r="A59" s="63"/>
      <c r="B59" s="75"/>
      <c r="C59" s="121"/>
      <c r="D59" s="27"/>
      <c r="E59" s="27">
        <v>15</v>
      </c>
      <c r="F59" s="57">
        <v>530</v>
      </c>
      <c r="G59" s="31">
        <f>F59*E59</f>
        <v>7950</v>
      </c>
      <c r="H59" s="27"/>
      <c r="I59" s="102"/>
      <c r="J59" s="31"/>
      <c r="K59" s="31">
        <f>H58-E59</f>
        <v>0</v>
      </c>
      <c r="L59" s="31">
        <f>I58-F59</f>
        <v>-65</v>
      </c>
      <c r="M59" s="88">
        <f>J58-G59</f>
        <v>-975</v>
      </c>
      <c r="N59" s="103">
        <v>530</v>
      </c>
    </row>
    <row r="60" ht="99" customHeight="1" spans="1:14">
      <c r="A60" s="63">
        <v>8</v>
      </c>
      <c r="B60" s="60" t="s">
        <v>31</v>
      </c>
      <c r="C60" s="121" t="s">
        <v>66</v>
      </c>
      <c r="D60" s="27" t="s">
        <v>30</v>
      </c>
      <c r="E60" s="27">
        <v>45</v>
      </c>
      <c r="F60" s="57">
        <v>520</v>
      </c>
      <c r="G60" s="31">
        <f>F60*E60</f>
        <v>23400</v>
      </c>
      <c r="H60" s="27">
        <v>45</v>
      </c>
      <c r="I60" s="102">
        <v>465</v>
      </c>
      <c r="J60" s="31">
        <f>I60*H60</f>
        <v>20925</v>
      </c>
      <c r="K60" s="31">
        <f>H60-E60</f>
        <v>0</v>
      </c>
      <c r="L60" s="31">
        <f>I60-F60</f>
        <v>-55</v>
      </c>
      <c r="M60" s="88">
        <f>J60-G60</f>
        <v>-2475</v>
      </c>
      <c r="N60" s="103">
        <v>520</v>
      </c>
    </row>
    <row r="61" ht="409" customHeight="1" spans="1:14">
      <c r="A61" s="63"/>
      <c r="B61" s="60"/>
      <c r="C61" s="121"/>
      <c r="D61" s="27"/>
      <c r="E61" s="27"/>
      <c r="F61" s="57"/>
      <c r="G61" s="31"/>
      <c r="H61" s="27"/>
      <c r="I61" s="102"/>
      <c r="J61" s="31"/>
      <c r="K61" s="31"/>
      <c r="L61" s="31"/>
      <c r="M61" s="88"/>
      <c r="N61" s="103"/>
    </row>
    <row r="62" ht="282" customHeight="1" spans="1:14">
      <c r="A62" s="63"/>
      <c r="B62" s="60"/>
      <c r="C62" s="121"/>
      <c r="D62" s="27"/>
      <c r="E62" s="27"/>
      <c r="F62" s="57"/>
      <c r="G62" s="31"/>
      <c r="H62" s="27"/>
      <c r="I62" s="102"/>
      <c r="J62" s="31"/>
      <c r="K62" s="31"/>
      <c r="L62" s="31"/>
      <c r="M62" s="88"/>
      <c r="N62" s="103"/>
    </row>
    <row r="63" ht="18" customHeight="1" spans="1:14">
      <c r="A63" s="63">
        <v>9</v>
      </c>
      <c r="B63" s="55" t="s">
        <v>33</v>
      </c>
      <c r="C63" s="56" t="s">
        <v>34</v>
      </c>
      <c r="D63" s="27" t="s">
        <v>30</v>
      </c>
      <c r="E63" s="27">
        <v>60</v>
      </c>
      <c r="F63" s="57">
        <v>80</v>
      </c>
      <c r="G63" s="31">
        <f>F63*E63</f>
        <v>4800</v>
      </c>
      <c r="H63" s="27">
        <v>60</v>
      </c>
      <c r="I63" s="102">
        <v>68.5</v>
      </c>
      <c r="J63" s="31">
        <f t="shared" ref="J63:J81" si="16">I63*H63</f>
        <v>4110</v>
      </c>
      <c r="K63" s="31">
        <f t="shared" ref="K63:K73" si="17">H63-E63</f>
        <v>0</v>
      </c>
      <c r="L63" s="31">
        <f t="shared" ref="L63:L81" si="18">I63-F63</f>
        <v>-11.5</v>
      </c>
      <c r="M63" s="88">
        <f t="shared" ref="M63:M89" si="19">J63-G63</f>
        <v>-690</v>
      </c>
      <c r="N63" s="103">
        <v>80</v>
      </c>
    </row>
    <row r="64" ht="18" customHeight="1" spans="1:14">
      <c r="A64" s="63">
        <v>10</v>
      </c>
      <c r="B64" s="58" t="s">
        <v>35</v>
      </c>
      <c r="C64" s="59" t="s">
        <v>36</v>
      </c>
      <c r="D64" s="27" t="s">
        <v>37</v>
      </c>
      <c r="E64" s="27">
        <v>935</v>
      </c>
      <c r="F64" s="57">
        <v>18</v>
      </c>
      <c r="G64" s="31">
        <f>F64*E64</f>
        <v>16830</v>
      </c>
      <c r="H64" s="27">
        <v>935</v>
      </c>
      <c r="I64" s="102">
        <v>14.8</v>
      </c>
      <c r="J64" s="31">
        <f t="shared" si="16"/>
        <v>13838</v>
      </c>
      <c r="K64" s="31">
        <f t="shared" si="17"/>
        <v>0</v>
      </c>
      <c r="L64" s="31">
        <f t="shared" si="18"/>
        <v>-3.2</v>
      </c>
      <c r="M64" s="88">
        <f t="shared" si="19"/>
        <v>-2992</v>
      </c>
      <c r="N64" s="94">
        <v>18</v>
      </c>
    </row>
    <row r="65" ht="56" customHeight="1" spans="1:14">
      <c r="A65" s="63">
        <v>11</v>
      </c>
      <c r="B65" s="60" t="s">
        <v>38</v>
      </c>
      <c r="C65" s="56" t="s">
        <v>39</v>
      </c>
      <c r="D65" s="27" t="s">
        <v>30</v>
      </c>
      <c r="E65" s="27">
        <v>80</v>
      </c>
      <c r="F65" s="30">
        <v>160</v>
      </c>
      <c r="G65" s="31">
        <f>F65*E65</f>
        <v>12800</v>
      </c>
      <c r="H65" s="27">
        <v>80</v>
      </c>
      <c r="I65" s="87">
        <v>132.5</v>
      </c>
      <c r="J65" s="31">
        <f t="shared" si="16"/>
        <v>10600</v>
      </c>
      <c r="K65" s="31">
        <f t="shared" si="17"/>
        <v>0</v>
      </c>
      <c r="L65" s="31">
        <f t="shared" si="18"/>
        <v>-27.5</v>
      </c>
      <c r="M65" s="88">
        <f t="shared" si="19"/>
        <v>-2200</v>
      </c>
      <c r="N65" s="89">
        <v>160</v>
      </c>
    </row>
    <row r="66" ht="42" customHeight="1" spans="1:14">
      <c r="A66" s="63">
        <v>12</v>
      </c>
      <c r="B66" s="60" t="s">
        <v>40</v>
      </c>
      <c r="C66" s="56" t="s">
        <v>41</v>
      </c>
      <c r="D66" s="27" t="s">
        <v>27</v>
      </c>
      <c r="E66" s="27">
        <v>5</v>
      </c>
      <c r="F66" s="30">
        <v>4500</v>
      </c>
      <c r="G66" s="31">
        <f>F66*E66</f>
        <v>22500</v>
      </c>
      <c r="H66" s="27">
        <v>5</v>
      </c>
      <c r="I66" s="87">
        <v>3500</v>
      </c>
      <c r="J66" s="31">
        <f t="shared" si="16"/>
        <v>17500</v>
      </c>
      <c r="K66" s="31">
        <f t="shared" si="17"/>
        <v>0</v>
      </c>
      <c r="L66" s="31">
        <f t="shared" si="18"/>
        <v>-1000</v>
      </c>
      <c r="M66" s="88">
        <f t="shared" si="19"/>
        <v>-5000</v>
      </c>
      <c r="N66" s="89">
        <v>4500</v>
      </c>
    </row>
    <row r="67" s="2" customFormat="1" ht="23" customHeight="1" spans="1:17">
      <c r="A67" s="20" t="s">
        <v>67</v>
      </c>
      <c r="B67" s="68" t="s">
        <v>68</v>
      </c>
      <c r="C67" s="68"/>
      <c r="D67" s="23"/>
      <c r="E67" s="23"/>
      <c r="F67" s="61"/>
      <c r="G67" s="62">
        <f>SUM(G68:G73)</f>
        <v>9452</v>
      </c>
      <c r="H67" s="20"/>
      <c r="I67" s="24"/>
      <c r="J67" s="62">
        <f>SUM(J68:J73)</f>
        <v>7989</v>
      </c>
      <c r="K67" s="62"/>
      <c r="L67" s="62"/>
      <c r="M67" s="84">
        <f t="shared" si="19"/>
        <v>-1463</v>
      </c>
      <c r="N67" s="78"/>
      <c r="P67" s="7"/>
      <c r="Q67" s="86"/>
    </row>
    <row r="68" ht="25" customHeight="1" spans="1:14">
      <c r="A68" s="26">
        <v>1</v>
      </c>
      <c r="B68" s="26" t="s">
        <v>44</v>
      </c>
      <c r="C68" s="122" t="s">
        <v>45</v>
      </c>
      <c r="D68" s="63" t="s">
        <v>30</v>
      </c>
      <c r="E68" s="63">
        <v>1</v>
      </c>
      <c r="F68" s="65">
        <v>500</v>
      </c>
      <c r="G68" s="31">
        <f t="shared" ref="G68:G73" si="20">F68*E68</f>
        <v>500</v>
      </c>
      <c r="H68" s="63">
        <v>1</v>
      </c>
      <c r="I68" s="105">
        <v>415</v>
      </c>
      <c r="J68" s="31">
        <f t="shared" si="16"/>
        <v>415</v>
      </c>
      <c r="K68" s="31">
        <f t="shared" si="17"/>
        <v>0</v>
      </c>
      <c r="L68" s="31">
        <f t="shared" si="18"/>
        <v>-85</v>
      </c>
      <c r="M68" s="88">
        <f t="shared" si="19"/>
        <v>-85</v>
      </c>
      <c r="N68" s="106">
        <v>500</v>
      </c>
    </row>
    <row r="69" ht="20" customHeight="1" spans="1:14">
      <c r="A69" s="26">
        <v>2</v>
      </c>
      <c r="B69" s="27" t="s">
        <v>48</v>
      </c>
      <c r="C69" s="66" t="s">
        <v>49</v>
      </c>
      <c r="D69" s="63" t="s">
        <v>50</v>
      </c>
      <c r="E69" s="63">
        <v>6</v>
      </c>
      <c r="F69" s="65">
        <v>20</v>
      </c>
      <c r="G69" s="31">
        <f t="shared" si="20"/>
        <v>120</v>
      </c>
      <c r="H69" s="63">
        <v>6</v>
      </c>
      <c r="I69" s="105">
        <v>17.8</v>
      </c>
      <c r="J69" s="31">
        <f t="shared" si="16"/>
        <v>106.8</v>
      </c>
      <c r="K69" s="31">
        <f t="shared" si="17"/>
        <v>0</v>
      </c>
      <c r="L69" s="31">
        <f t="shared" si="18"/>
        <v>-2.2</v>
      </c>
      <c r="M69" s="88">
        <f t="shared" si="19"/>
        <v>-13.2</v>
      </c>
      <c r="N69" s="106">
        <v>20</v>
      </c>
    </row>
    <row r="70" ht="18" customHeight="1" spans="1:14">
      <c r="A70" s="26">
        <v>3</v>
      </c>
      <c r="B70" s="58" t="s">
        <v>51</v>
      </c>
      <c r="C70" s="59" t="s">
        <v>52</v>
      </c>
      <c r="D70" s="27" t="s">
        <v>30</v>
      </c>
      <c r="E70" s="27">
        <v>3</v>
      </c>
      <c r="F70" s="65">
        <v>96</v>
      </c>
      <c r="G70" s="31">
        <f t="shared" si="20"/>
        <v>288</v>
      </c>
      <c r="H70" s="27">
        <v>3</v>
      </c>
      <c r="I70" s="105">
        <v>82</v>
      </c>
      <c r="J70" s="31">
        <f t="shared" si="16"/>
        <v>246</v>
      </c>
      <c r="K70" s="31">
        <f t="shared" si="17"/>
        <v>0</v>
      </c>
      <c r="L70" s="31">
        <f t="shared" si="18"/>
        <v>-14</v>
      </c>
      <c r="M70" s="88">
        <f t="shared" si="19"/>
        <v>-42</v>
      </c>
      <c r="N70" s="106">
        <v>96</v>
      </c>
    </row>
    <row r="71" ht="48" customHeight="1" spans="1:14">
      <c r="A71" s="26">
        <v>4</v>
      </c>
      <c r="B71" s="60" t="s">
        <v>38</v>
      </c>
      <c r="C71" s="56" t="s">
        <v>39</v>
      </c>
      <c r="D71" s="27" t="s">
        <v>30</v>
      </c>
      <c r="E71" s="27">
        <v>4</v>
      </c>
      <c r="F71" s="30">
        <v>160</v>
      </c>
      <c r="G71" s="31">
        <f t="shared" si="20"/>
        <v>640</v>
      </c>
      <c r="H71" s="27">
        <v>4</v>
      </c>
      <c r="I71" s="87">
        <v>132.5</v>
      </c>
      <c r="J71" s="31">
        <f t="shared" si="16"/>
        <v>530</v>
      </c>
      <c r="K71" s="31">
        <f t="shared" si="17"/>
        <v>0</v>
      </c>
      <c r="L71" s="31">
        <f t="shared" si="18"/>
        <v>-27.5</v>
      </c>
      <c r="M71" s="88">
        <f t="shared" si="19"/>
        <v>-110</v>
      </c>
      <c r="N71" s="89">
        <v>160</v>
      </c>
    </row>
    <row r="72" ht="30" customHeight="1" spans="1:14">
      <c r="A72" s="26">
        <v>5</v>
      </c>
      <c r="B72" s="29" t="s">
        <v>23</v>
      </c>
      <c r="C72" s="32" t="s">
        <v>24</v>
      </c>
      <c r="D72" s="29" t="s">
        <v>16</v>
      </c>
      <c r="E72" s="29">
        <v>164</v>
      </c>
      <c r="F72" s="33">
        <v>36</v>
      </c>
      <c r="G72" s="31">
        <f t="shared" si="20"/>
        <v>5904</v>
      </c>
      <c r="H72" s="29">
        <v>164</v>
      </c>
      <c r="I72" s="90">
        <v>30.8</v>
      </c>
      <c r="J72" s="31">
        <f t="shared" si="16"/>
        <v>5051.2</v>
      </c>
      <c r="K72" s="31">
        <f t="shared" si="17"/>
        <v>0</v>
      </c>
      <c r="L72" s="31">
        <f t="shared" si="18"/>
        <v>-5.2</v>
      </c>
      <c r="M72" s="88">
        <f t="shared" si="19"/>
        <v>-852.8</v>
      </c>
      <c r="N72" s="91">
        <v>36</v>
      </c>
    </row>
    <row r="73" ht="43" customHeight="1" spans="1:14">
      <c r="A73" s="26">
        <v>6</v>
      </c>
      <c r="B73" s="60" t="s">
        <v>40</v>
      </c>
      <c r="C73" s="56" t="s">
        <v>41</v>
      </c>
      <c r="D73" s="27" t="s">
        <v>27</v>
      </c>
      <c r="E73" s="27">
        <v>1</v>
      </c>
      <c r="F73" s="30">
        <v>2000</v>
      </c>
      <c r="G73" s="31">
        <f t="shared" si="20"/>
        <v>2000</v>
      </c>
      <c r="H73" s="27">
        <v>1</v>
      </c>
      <c r="I73" s="87">
        <v>1640</v>
      </c>
      <c r="J73" s="31">
        <f t="shared" si="16"/>
        <v>1640</v>
      </c>
      <c r="K73" s="31">
        <f t="shared" si="17"/>
        <v>0</v>
      </c>
      <c r="L73" s="31">
        <f t="shared" si="18"/>
        <v>-360</v>
      </c>
      <c r="M73" s="88">
        <f t="shared" si="19"/>
        <v>-360</v>
      </c>
      <c r="N73" s="89">
        <v>2000</v>
      </c>
    </row>
    <row r="74" s="2" customFormat="1" ht="22" customHeight="1" spans="1:17">
      <c r="A74" s="20" t="s">
        <v>69</v>
      </c>
      <c r="B74" s="68" t="s">
        <v>70</v>
      </c>
      <c r="C74" s="68"/>
      <c r="D74" s="23"/>
      <c r="E74" s="23"/>
      <c r="F74" s="61"/>
      <c r="G74" s="62">
        <f>SUM(G75:G79)</f>
        <v>10248</v>
      </c>
      <c r="H74" s="20"/>
      <c r="I74" s="24"/>
      <c r="J74" s="62">
        <f>SUM(J75:J79)</f>
        <v>8639.2</v>
      </c>
      <c r="K74" s="62"/>
      <c r="L74" s="62"/>
      <c r="M74" s="84">
        <f t="shared" si="19"/>
        <v>-1608.8</v>
      </c>
      <c r="N74" s="78"/>
      <c r="P74" s="7"/>
      <c r="Q74" s="86"/>
    </row>
    <row r="75" ht="28" customHeight="1" spans="1:14">
      <c r="A75" s="26">
        <v>1</v>
      </c>
      <c r="B75" s="26" t="s">
        <v>44</v>
      </c>
      <c r="C75" s="122" t="s">
        <v>45</v>
      </c>
      <c r="D75" s="63" t="s">
        <v>30</v>
      </c>
      <c r="E75" s="63">
        <v>1</v>
      </c>
      <c r="F75" s="65">
        <v>500</v>
      </c>
      <c r="G75" s="31">
        <f t="shared" ref="G75:G79" si="21">F75*E75</f>
        <v>500</v>
      </c>
      <c r="H75" s="63">
        <v>1</v>
      </c>
      <c r="I75" s="105">
        <v>415</v>
      </c>
      <c r="J75" s="31">
        <f t="shared" si="16"/>
        <v>415</v>
      </c>
      <c r="K75" s="31">
        <f>H75-E75</f>
        <v>0</v>
      </c>
      <c r="L75" s="31">
        <f t="shared" si="18"/>
        <v>-85</v>
      </c>
      <c r="M75" s="88">
        <f t="shared" si="19"/>
        <v>-85</v>
      </c>
      <c r="N75" s="106">
        <v>500</v>
      </c>
    </row>
    <row r="76" ht="22" customHeight="1" spans="1:14">
      <c r="A76" s="26">
        <v>2</v>
      </c>
      <c r="B76" s="58" t="s">
        <v>51</v>
      </c>
      <c r="C76" s="59" t="s">
        <v>52</v>
      </c>
      <c r="D76" s="27" t="s">
        <v>30</v>
      </c>
      <c r="E76" s="27">
        <v>4</v>
      </c>
      <c r="F76" s="65">
        <v>96</v>
      </c>
      <c r="G76" s="31">
        <f t="shared" si="21"/>
        <v>384</v>
      </c>
      <c r="H76" s="27">
        <v>4</v>
      </c>
      <c r="I76" s="105">
        <v>82</v>
      </c>
      <c r="J76" s="31">
        <f t="shared" si="16"/>
        <v>328</v>
      </c>
      <c r="K76" s="31">
        <f>H76-E76</f>
        <v>0</v>
      </c>
      <c r="L76" s="31">
        <f t="shared" si="18"/>
        <v>-14</v>
      </c>
      <c r="M76" s="88">
        <f t="shared" si="19"/>
        <v>-56</v>
      </c>
      <c r="N76" s="106">
        <v>96</v>
      </c>
    </row>
    <row r="77" ht="48" customHeight="1" spans="1:14">
      <c r="A77" s="26">
        <v>3</v>
      </c>
      <c r="B77" s="60" t="s">
        <v>38</v>
      </c>
      <c r="C77" s="56" t="s">
        <v>39</v>
      </c>
      <c r="D77" s="27" t="s">
        <v>30</v>
      </c>
      <c r="E77" s="27">
        <v>6</v>
      </c>
      <c r="F77" s="30">
        <v>160</v>
      </c>
      <c r="G77" s="31">
        <f t="shared" si="21"/>
        <v>960</v>
      </c>
      <c r="H77" s="27">
        <v>6</v>
      </c>
      <c r="I77" s="87">
        <v>132.5</v>
      </c>
      <c r="J77" s="31">
        <f t="shared" si="16"/>
        <v>795</v>
      </c>
      <c r="K77" s="31">
        <f>H77-E77</f>
        <v>0</v>
      </c>
      <c r="L77" s="31">
        <f t="shared" si="18"/>
        <v>-27.5</v>
      </c>
      <c r="M77" s="88">
        <f t="shared" si="19"/>
        <v>-165</v>
      </c>
      <c r="N77" s="89">
        <v>160</v>
      </c>
    </row>
    <row r="78" ht="29" customHeight="1" spans="1:14">
      <c r="A78" s="26">
        <v>4</v>
      </c>
      <c r="B78" s="29" t="s">
        <v>23</v>
      </c>
      <c r="C78" s="32" t="s">
        <v>24</v>
      </c>
      <c r="D78" s="29" t="s">
        <v>16</v>
      </c>
      <c r="E78" s="29">
        <v>164</v>
      </c>
      <c r="F78" s="33">
        <v>36</v>
      </c>
      <c r="G78" s="31">
        <f t="shared" si="21"/>
        <v>5904</v>
      </c>
      <c r="H78" s="29">
        <v>164</v>
      </c>
      <c r="I78" s="90">
        <v>30.8</v>
      </c>
      <c r="J78" s="31">
        <f t="shared" si="16"/>
        <v>5051.2</v>
      </c>
      <c r="K78" s="31">
        <f>H78-E78</f>
        <v>0</v>
      </c>
      <c r="L78" s="31">
        <f t="shared" si="18"/>
        <v>-5.2</v>
      </c>
      <c r="M78" s="88">
        <f t="shared" si="19"/>
        <v>-852.8</v>
      </c>
      <c r="N78" s="91">
        <v>36</v>
      </c>
    </row>
    <row r="79" ht="33" customHeight="1" spans="1:14">
      <c r="A79" s="26">
        <v>5</v>
      </c>
      <c r="B79" s="60" t="s">
        <v>40</v>
      </c>
      <c r="C79" s="56" t="s">
        <v>41</v>
      </c>
      <c r="D79" s="27" t="s">
        <v>27</v>
      </c>
      <c r="E79" s="27">
        <v>1</v>
      </c>
      <c r="F79" s="30">
        <v>2500</v>
      </c>
      <c r="G79" s="31">
        <f t="shared" si="21"/>
        <v>2500</v>
      </c>
      <c r="H79" s="27">
        <v>1</v>
      </c>
      <c r="I79" s="87">
        <v>2050</v>
      </c>
      <c r="J79" s="31">
        <f t="shared" si="16"/>
        <v>2050</v>
      </c>
      <c r="K79" s="31">
        <f>H79-E79</f>
        <v>0</v>
      </c>
      <c r="L79" s="31">
        <f t="shared" si="18"/>
        <v>-450</v>
      </c>
      <c r="M79" s="88">
        <f t="shared" si="19"/>
        <v>-450</v>
      </c>
      <c r="N79" s="89">
        <v>2500</v>
      </c>
    </row>
    <row r="80" s="2" customFormat="1" ht="27" customHeight="1" spans="1:17">
      <c r="A80" s="20" t="s">
        <v>71</v>
      </c>
      <c r="B80" s="68" t="s">
        <v>72</v>
      </c>
      <c r="C80" s="68"/>
      <c r="D80" s="23"/>
      <c r="E80" s="23"/>
      <c r="F80" s="61"/>
      <c r="G80" s="62">
        <f>G81</f>
        <v>1000</v>
      </c>
      <c r="H80" s="20"/>
      <c r="I80" s="24"/>
      <c r="J80" s="62">
        <f>J81</f>
        <v>800</v>
      </c>
      <c r="K80" s="62"/>
      <c r="L80" s="62"/>
      <c r="M80" s="84">
        <f t="shared" si="19"/>
        <v>-200</v>
      </c>
      <c r="N80" s="78"/>
      <c r="P80" s="7"/>
      <c r="Q80" s="86"/>
    </row>
    <row r="81" ht="36" customHeight="1" spans="1:14">
      <c r="A81" s="26">
        <v>1</v>
      </c>
      <c r="B81" s="60" t="s">
        <v>40</v>
      </c>
      <c r="C81" s="56" t="s">
        <v>41</v>
      </c>
      <c r="D81" s="27" t="s">
        <v>27</v>
      </c>
      <c r="E81" s="27">
        <v>1</v>
      </c>
      <c r="F81" s="30">
        <v>1000</v>
      </c>
      <c r="G81" s="31">
        <f t="shared" ref="G81:G95" si="22">F81*E81</f>
        <v>1000</v>
      </c>
      <c r="H81" s="27">
        <v>1</v>
      </c>
      <c r="I81" s="87">
        <v>800</v>
      </c>
      <c r="J81" s="31">
        <f t="shared" si="16"/>
        <v>800</v>
      </c>
      <c r="K81" s="31">
        <f>H81-E81</f>
        <v>0</v>
      </c>
      <c r="L81" s="31">
        <f t="shared" si="18"/>
        <v>-200</v>
      </c>
      <c r="M81" s="88">
        <f t="shared" si="19"/>
        <v>-200</v>
      </c>
      <c r="N81" s="89">
        <v>1000</v>
      </c>
    </row>
    <row r="82" s="2" customFormat="1" ht="27" customHeight="1" spans="1:17">
      <c r="A82" s="20" t="s">
        <v>73</v>
      </c>
      <c r="B82" s="68" t="s">
        <v>74</v>
      </c>
      <c r="C82" s="68"/>
      <c r="D82" s="23"/>
      <c r="E82" s="23"/>
      <c r="F82" s="61"/>
      <c r="G82" s="62">
        <f>SUM(G83:G99)</f>
        <v>182036</v>
      </c>
      <c r="H82" s="20"/>
      <c r="I82" s="24"/>
      <c r="J82" s="62">
        <f>SUM(J83:J99)</f>
        <v>151513.4</v>
      </c>
      <c r="K82" s="62"/>
      <c r="L82" s="62"/>
      <c r="M82" s="84">
        <f t="shared" si="19"/>
        <v>-30522.6</v>
      </c>
      <c r="N82" s="78"/>
      <c r="P82" s="7"/>
      <c r="Q82" s="86"/>
    </row>
    <row r="83" ht="18" customHeight="1" spans="1:14">
      <c r="A83" s="63">
        <v>1</v>
      </c>
      <c r="B83" s="60" t="s">
        <v>75</v>
      </c>
      <c r="C83" s="28" t="s">
        <v>76</v>
      </c>
      <c r="D83" s="27" t="s">
        <v>27</v>
      </c>
      <c r="E83" s="27">
        <v>2</v>
      </c>
      <c r="F83" s="30">
        <v>9800</v>
      </c>
      <c r="G83" s="31">
        <f t="shared" si="22"/>
        <v>19600</v>
      </c>
      <c r="H83" s="27">
        <v>2</v>
      </c>
      <c r="I83" s="87">
        <v>8200</v>
      </c>
      <c r="J83" s="31">
        <f t="shared" ref="J83:J90" si="23">I83*H83</f>
        <v>16400</v>
      </c>
      <c r="K83" s="31">
        <f t="shared" ref="K83:K89" si="24">H83-E83</f>
        <v>0</v>
      </c>
      <c r="L83" s="31">
        <f t="shared" ref="L83:L89" si="25">I83-F83</f>
        <v>-1600</v>
      </c>
      <c r="M83" s="88">
        <f t="shared" si="19"/>
        <v>-3200</v>
      </c>
      <c r="N83" s="89">
        <v>9800</v>
      </c>
    </row>
    <row r="84" ht="38" customHeight="1" spans="1:14">
      <c r="A84" s="63">
        <v>2</v>
      </c>
      <c r="B84" s="27" t="s">
        <v>14</v>
      </c>
      <c r="C84" s="28" t="s">
        <v>15</v>
      </c>
      <c r="D84" s="29" t="s">
        <v>16</v>
      </c>
      <c r="E84" s="27">
        <v>230</v>
      </c>
      <c r="F84" s="30">
        <v>250</v>
      </c>
      <c r="G84" s="31">
        <f t="shared" si="22"/>
        <v>57500</v>
      </c>
      <c r="H84" s="27">
        <v>230</v>
      </c>
      <c r="I84" s="87">
        <v>208.4</v>
      </c>
      <c r="J84" s="31">
        <f t="shared" si="23"/>
        <v>47932</v>
      </c>
      <c r="K84" s="31">
        <f t="shared" si="24"/>
        <v>0</v>
      </c>
      <c r="L84" s="31">
        <f t="shared" si="25"/>
        <v>-41.6</v>
      </c>
      <c r="M84" s="88">
        <f t="shared" si="19"/>
        <v>-9568</v>
      </c>
      <c r="N84" s="89">
        <v>250</v>
      </c>
    </row>
    <row r="85" ht="31" customHeight="1" spans="1:14">
      <c r="A85" s="63">
        <v>3</v>
      </c>
      <c r="B85" s="27" t="s">
        <v>17</v>
      </c>
      <c r="C85" s="28" t="s">
        <v>59</v>
      </c>
      <c r="D85" s="29" t="s">
        <v>16</v>
      </c>
      <c r="E85" s="27">
        <v>230</v>
      </c>
      <c r="F85" s="30">
        <v>65</v>
      </c>
      <c r="G85" s="31">
        <f t="shared" si="22"/>
        <v>14950</v>
      </c>
      <c r="H85" s="27">
        <v>230</v>
      </c>
      <c r="I85" s="87">
        <v>47.2</v>
      </c>
      <c r="J85" s="31">
        <f t="shared" si="23"/>
        <v>10856</v>
      </c>
      <c r="K85" s="31">
        <f t="shared" si="24"/>
        <v>0</v>
      </c>
      <c r="L85" s="31">
        <f t="shared" si="25"/>
        <v>-17.8</v>
      </c>
      <c r="M85" s="88">
        <f t="shared" si="19"/>
        <v>-4094</v>
      </c>
      <c r="N85" s="89">
        <v>65</v>
      </c>
    </row>
    <row r="86" ht="28" customHeight="1" spans="1:14">
      <c r="A86" s="63">
        <v>4</v>
      </c>
      <c r="B86" s="29" t="s">
        <v>64</v>
      </c>
      <c r="C86" s="32" t="s">
        <v>60</v>
      </c>
      <c r="D86" s="29" t="s">
        <v>16</v>
      </c>
      <c r="E86" s="29">
        <v>230</v>
      </c>
      <c r="F86" s="33">
        <v>47</v>
      </c>
      <c r="G86" s="31">
        <f t="shared" si="22"/>
        <v>10810</v>
      </c>
      <c r="H86" s="29">
        <v>230</v>
      </c>
      <c r="I86" s="90">
        <v>36.4</v>
      </c>
      <c r="J86" s="31">
        <f t="shared" si="23"/>
        <v>8372</v>
      </c>
      <c r="K86" s="31">
        <f t="shared" si="24"/>
        <v>0</v>
      </c>
      <c r="L86" s="31">
        <f t="shared" si="25"/>
        <v>-10.6</v>
      </c>
      <c r="M86" s="88">
        <f t="shared" si="19"/>
        <v>-2438</v>
      </c>
      <c r="N86" s="91">
        <v>47</v>
      </c>
    </row>
    <row r="87" ht="301" customHeight="1" spans="1:14">
      <c r="A87" s="63">
        <v>5</v>
      </c>
      <c r="B87" s="29" t="s">
        <v>21</v>
      </c>
      <c r="C87" s="32" t="s">
        <v>22</v>
      </c>
      <c r="D87" s="29" t="s">
        <v>16</v>
      </c>
      <c r="E87" s="29">
        <v>230</v>
      </c>
      <c r="F87" s="33">
        <v>80</v>
      </c>
      <c r="G87" s="31">
        <f t="shared" si="22"/>
        <v>18400</v>
      </c>
      <c r="H87" s="29">
        <v>230</v>
      </c>
      <c r="I87" s="90">
        <v>72.5</v>
      </c>
      <c r="J87" s="31">
        <f t="shared" si="23"/>
        <v>16675</v>
      </c>
      <c r="K87" s="31">
        <f t="shared" si="24"/>
        <v>0</v>
      </c>
      <c r="L87" s="31">
        <f t="shared" si="25"/>
        <v>-7.5</v>
      </c>
      <c r="M87" s="88">
        <f t="shared" si="19"/>
        <v>-1725</v>
      </c>
      <c r="N87" s="91">
        <v>80</v>
      </c>
    </row>
    <row r="88" ht="29" customHeight="1" spans="1:14">
      <c r="A88" s="63">
        <v>6</v>
      </c>
      <c r="B88" s="29" t="s">
        <v>23</v>
      </c>
      <c r="C88" s="32" t="s">
        <v>24</v>
      </c>
      <c r="D88" s="29" t="s">
        <v>16</v>
      </c>
      <c r="E88" s="29">
        <v>474</v>
      </c>
      <c r="F88" s="33">
        <v>36</v>
      </c>
      <c r="G88" s="31">
        <f t="shared" si="22"/>
        <v>17064</v>
      </c>
      <c r="H88" s="29">
        <v>474</v>
      </c>
      <c r="I88" s="90">
        <v>30.8</v>
      </c>
      <c r="J88" s="31">
        <f t="shared" si="23"/>
        <v>14599.2</v>
      </c>
      <c r="K88" s="31">
        <f t="shared" si="24"/>
        <v>0</v>
      </c>
      <c r="L88" s="31">
        <f t="shared" si="25"/>
        <v>-5.2</v>
      </c>
      <c r="M88" s="88">
        <f t="shared" si="19"/>
        <v>-2464.8</v>
      </c>
      <c r="N88" s="91">
        <v>36</v>
      </c>
    </row>
    <row r="89" ht="71" customHeight="1" spans="1:14">
      <c r="A89" s="63">
        <v>7</v>
      </c>
      <c r="B89" s="29" t="s">
        <v>25</v>
      </c>
      <c r="C89" s="32" t="s">
        <v>26</v>
      </c>
      <c r="D89" s="29" t="s">
        <v>27</v>
      </c>
      <c r="E89" s="29">
        <v>2</v>
      </c>
      <c r="F89" s="33">
        <v>4000</v>
      </c>
      <c r="G89" s="31">
        <f t="shared" si="22"/>
        <v>8000</v>
      </c>
      <c r="H89" s="29">
        <v>2</v>
      </c>
      <c r="I89" s="90">
        <v>3550</v>
      </c>
      <c r="J89" s="31">
        <f t="shared" si="23"/>
        <v>7100</v>
      </c>
      <c r="K89" s="31">
        <f t="shared" si="24"/>
        <v>0</v>
      </c>
      <c r="L89" s="31">
        <f t="shared" si="25"/>
        <v>-450</v>
      </c>
      <c r="M89" s="88">
        <f t="shared" si="19"/>
        <v>-900</v>
      </c>
      <c r="N89" s="91">
        <v>4000</v>
      </c>
    </row>
    <row r="90" ht="85" customHeight="1" spans="1:14">
      <c r="A90" s="63">
        <v>8</v>
      </c>
      <c r="B90" s="75" t="s">
        <v>28</v>
      </c>
      <c r="C90" s="121" t="s">
        <v>77</v>
      </c>
      <c r="D90" s="27" t="s">
        <v>30</v>
      </c>
      <c r="E90" s="29"/>
      <c r="F90" s="33"/>
      <c r="G90" s="31"/>
      <c r="H90" s="27">
        <v>6</v>
      </c>
      <c r="I90" s="102">
        <v>465</v>
      </c>
      <c r="J90" s="31">
        <f t="shared" si="23"/>
        <v>2790</v>
      </c>
      <c r="K90" s="31"/>
      <c r="L90" s="31"/>
      <c r="M90" s="88"/>
      <c r="N90" s="91"/>
    </row>
    <row r="91" ht="409" customHeight="1" spans="1:14">
      <c r="A91" s="63"/>
      <c r="B91" s="75"/>
      <c r="C91" s="121"/>
      <c r="D91" s="27"/>
      <c r="E91" s="29"/>
      <c r="F91" s="33"/>
      <c r="G91" s="31"/>
      <c r="H91" s="27"/>
      <c r="I91" s="102"/>
      <c r="J91" s="31"/>
      <c r="K91" s="31"/>
      <c r="L91" s="31"/>
      <c r="M91" s="88"/>
      <c r="N91" s="91"/>
    </row>
    <row r="92" ht="295" customHeight="1" spans="1:14">
      <c r="A92" s="63"/>
      <c r="B92" s="75"/>
      <c r="C92" s="121"/>
      <c r="D92" s="27"/>
      <c r="E92" s="27">
        <v>6</v>
      </c>
      <c r="F92" s="57">
        <v>530</v>
      </c>
      <c r="G92" s="31">
        <f>F92*E92</f>
        <v>3180</v>
      </c>
      <c r="H92" s="27"/>
      <c r="I92" s="102"/>
      <c r="J92" s="31"/>
      <c r="K92" s="31">
        <f>H90-E92</f>
        <v>0</v>
      </c>
      <c r="L92" s="31">
        <f>I90-F92</f>
        <v>-65</v>
      </c>
      <c r="M92" s="88">
        <f>J90-G92</f>
        <v>-390</v>
      </c>
      <c r="N92" s="103">
        <v>530</v>
      </c>
    </row>
    <row r="93" ht="409" customHeight="1" spans="1:14">
      <c r="A93" s="63">
        <v>9</v>
      </c>
      <c r="B93" s="60" t="s">
        <v>31</v>
      </c>
      <c r="C93" s="121" t="s">
        <v>66</v>
      </c>
      <c r="D93" s="27" t="s">
        <v>30</v>
      </c>
      <c r="E93" s="27">
        <v>18</v>
      </c>
      <c r="F93" s="57">
        <v>520</v>
      </c>
      <c r="G93" s="31">
        <f>F93*E93</f>
        <v>9360</v>
      </c>
      <c r="H93" s="27">
        <v>18</v>
      </c>
      <c r="I93" s="102">
        <v>465</v>
      </c>
      <c r="J93" s="31">
        <f>I93*H93</f>
        <v>8370</v>
      </c>
      <c r="K93" s="31">
        <f>H93-E93</f>
        <v>0</v>
      </c>
      <c r="L93" s="31">
        <f>I93-F93</f>
        <v>-55</v>
      </c>
      <c r="M93" s="88">
        <f>J93-G93</f>
        <v>-990</v>
      </c>
      <c r="N93" s="103">
        <v>520</v>
      </c>
    </row>
    <row r="94" ht="254" customHeight="1" spans="1:14">
      <c r="A94" s="63"/>
      <c r="B94" s="60"/>
      <c r="C94" s="121"/>
      <c r="D94" s="27"/>
      <c r="E94" s="27"/>
      <c r="F94" s="57"/>
      <c r="G94" s="31"/>
      <c r="H94" s="27"/>
      <c r="I94" s="102"/>
      <c r="J94" s="31"/>
      <c r="K94" s="31"/>
      <c r="L94" s="31"/>
      <c r="M94" s="88"/>
      <c r="N94" s="103"/>
    </row>
    <row r="95" ht="131" customHeight="1" spans="1:14">
      <c r="A95" s="63"/>
      <c r="B95" s="60"/>
      <c r="C95" s="121"/>
      <c r="D95" s="27"/>
      <c r="E95" s="27"/>
      <c r="F95" s="57"/>
      <c r="G95" s="31"/>
      <c r="H95" s="27"/>
      <c r="I95" s="102"/>
      <c r="J95" s="31"/>
      <c r="K95" s="31"/>
      <c r="L95" s="31"/>
      <c r="M95" s="88"/>
      <c r="N95" s="103"/>
    </row>
    <row r="96" ht="18" customHeight="1" spans="1:14">
      <c r="A96" s="63">
        <v>10</v>
      </c>
      <c r="B96" s="55" t="s">
        <v>33</v>
      </c>
      <c r="C96" s="56" t="s">
        <v>34</v>
      </c>
      <c r="D96" s="27" t="s">
        <v>30</v>
      </c>
      <c r="E96" s="27">
        <v>24</v>
      </c>
      <c r="F96" s="57">
        <v>80</v>
      </c>
      <c r="G96" s="31">
        <f>F96*E96</f>
        <v>1920</v>
      </c>
      <c r="H96" s="27">
        <v>24</v>
      </c>
      <c r="I96" s="102">
        <v>68.5</v>
      </c>
      <c r="J96" s="31">
        <f t="shared" ref="J96:J116" si="26">I96*H96</f>
        <v>1644</v>
      </c>
      <c r="K96" s="31">
        <f t="shared" ref="K96:K112" si="27">H96-E96</f>
        <v>0</v>
      </c>
      <c r="L96" s="31">
        <f t="shared" ref="L96:L116" si="28">I96-F96</f>
        <v>-11.5</v>
      </c>
      <c r="M96" s="88">
        <f t="shared" ref="M96:M112" si="29">J96-G96</f>
        <v>-276</v>
      </c>
      <c r="N96" s="103">
        <v>80</v>
      </c>
    </row>
    <row r="97" ht="18" customHeight="1" spans="1:14">
      <c r="A97" s="63">
        <v>11</v>
      </c>
      <c r="B97" s="58" t="s">
        <v>35</v>
      </c>
      <c r="C97" s="59" t="s">
        <v>36</v>
      </c>
      <c r="D97" s="27" t="s">
        <v>37</v>
      </c>
      <c r="E97" s="27">
        <v>374</v>
      </c>
      <c r="F97" s="57">
        <v>18</v>
      </c>
      <c r="G97" s="31">
        <f>F97*E97</f>
        <v>6732</v>
      </c>
      <c r="H97" s="27">
        <v>374</v>
      </c>
      <c r="I97" s="102">
        <v>14.8</v>
      </c>
      <c r="J97" s="31">
        <f t="shared" si="26"/>
        <v>5535.2</v>
      </c>
      <c r="K97" s="31">
        <f t="shared" si="27"/>
        <v>0</v>
      </c>
      <c r="L97" s="31">
        <f t="shared" si="28"/>
        <v>-3.2</v>
      </c>
      <c r="M97" s="88">
        <f t="shared" si="29"/>
        <v>-1196.8</v>
      </c>
      <c r="N97" s="103">
        <v>18</v>
      </c>
    </row>
    <row r="98" ht="52" customHeight="1" spans="1:14">
      <c r="A98" s="63">
        <v>12</v>
      </c>
      <c r="B98" s="60" t="s">
        <v>38</v>
      </c>
      <c r="C98" s="56" t="s">
        <v>39</v>
      </c>
      <c r="D98" s="27" t="s">
        <v>30</v>
      </c>
      <c r="E98" s="27">
        <v>32</v>
      </c>
      <c r="F98" s="30">
        <v>160</v>
      </c>
      <c r="G98" s="31">
        <f>F98*E98</f>
        <v>5120</v>
      </c>
      <c r="H98" s="27">
        <v>32</v>
      </c>
      <c r="I98" s="87">
        <v>132.5</v>
      </c>
      <c r="J98" s="31">
        <f t="shared" si="26"/>
        <v>4240</v>
      </c>
      <c r="K98" s="31">
        <f t="shared" si="27"/>
        <v>0</v>
      </c>
      <c r="L98" s="31">
        <f t="shared" si="28"/>
        <v>-27.5</v>
      </c>
      <c r="M98" s="88">
        <f t="shared" si="29"/>
        <v>-880</v>
      </c>
      <c r="N98" s="89">
        <v>160</v>
      </c>
    </row>
    <row r="99" ht="38" customHeight="1" spans="1:14">
      <c r="A99" s="63">
        <v>13</v>
      </c>
      <c r="B99" s="60" t="s">
        <v>40</v>
      </c>
      <c r="C99" s="56" t="s">
        <v>41</v>
      </c>
      <c r="D99" s="27" t="s">
        <v>27</v>
      </c>
      <c r="E99" s="27">
        <v>2</v>
      </c>
      <c r="F99" s="30">
        <v>4700</v>
      </c>
      <c r="G99" s="31">
        <f>F99*E99</f>
        <v>9400</v>
      </c>
      <c r="H99" s="27">
        <v>2</v>
      </c>
      <c r="I99" s="87">
        <v>3500</v>
      </c>
      <c r="J99" s="31">
        <f t="shared" si="26"/>
        <v>7000</v>
      </c>
      <c r="K99" s="31">
        <f t="shared" si="27"/>
        <v>0</v>
      </c>
      <c r="L99" s="31">
        <f t="shared" si="28"/>
        <v>-1200</v>
      </c>
      <c r="M99" s="88">
        <f t="shared" si="29"/>
        <v>-2400</v>
      </c>
      <c r="N99" s="89">
        <v>4700</v>
      </c>
    </row>
    <row r="100" s="2" customFormat="1" ht="23" customHeight="1" spans="1:17">
      <c r="A100" s="20" t="s">
        <v>78</v>
      </c>
      <c r="B100" s="68" t="s">
        <v>79</v>
      </c>
      <c r="C100" s="68"/>
      <c r="D100" s="23"/>
      <c r="E100" s="23"/>
      <c r="F100" s="61"/>
      <c r="G100" s="62">
        <f>SUM(G101:G116)</f>
        <v>162436</v>
      </c>
      <c r="H100" s="20"/>
      <c r="I100" s="24"/>
      <c r="J100" s="62">
        <f>SUM(J101:J116)</f>
        <v>135113.4</v>
      </c>
      <c r="K100" s="62"/>
      <c r="L100" s="62"/>
      <c r="M100" s="84">
        <f t="shared" si="29"/>
        <v>-27322.6</v>
      </c>
      <c r="N100" s="78"/>
      <c r="P100" s="7"/>
      <c r="Q100" s="86"/>
    </row>
    <row r="101" ht="36" customHeight="1" spans="1:14">
      <c r="A101" s="63">
        <v>1</v>
      </c>
      <c r="B101" s="27" t="s">
        <v>14</v>
      </c>
      <c r="C101" s="28" t="s">
        <v>15</v>
      </c>
      <c r="D101" s="29" t="s">
        <v>16</v>
      </c>
      <c r="E101" s="27">
        <v>230</v>
      </c>
      <c r="F101" s="30">
        <v>250</v>
      </c>
      <c r="G101" s="31">
        <f t="shared" ref="G101:G112" si="30">F101*E101</f>
        <v>57500</v>
      </c>
      <c r="H101" s="27">
        <v>230</v>
      </c>
      <c r="I101" s="87">
        <v>208.4</v>
      </c>
      <c r="J101" s="31">
        <f>I101*H101</f>
        <v>47932</v>
      </c>
      <c r="K101" s="31">
        <f>I101*H101</f>
        <v>47932</v>
      </c>
      <c r="L101" s="31">
        <f t="shared" si="28"/>
        <v>-41.6</v>
      </c>
      <c r="M101" s="88">
        <f>K101-G101</f>
        <v>-9568</v>
      </c>
      <c r="N101" s="89">
        <v>250</v>
      </c>
    </row>
    <row r="102" ht="30" customHeight="1" spans="1:14">
      <c r="A102" s="63">
        <v>2</v>
      </c>
      <c r="B102" s="27" t="s">
        <v>17</v>
      </c>
      <c r="C102" s="28" t="s">
        <v>59</v>
      </c>
      <c r="D102" s="29" t="s">
        <v>16</v>
      </c>
      <c r="E102" s="29">
        <v>230</v>
      </c>
      <c r="F102" s="30">
        <v>65</v>
      </c>
      <c r="G102" s="31">
        <f t="shared" si="30"/>
        <v>14950</v>
      </c>
      <c r="H102" s="29">
        <v>230</v>
      </c>
      <c r="I102" s="87">
        <v>47.2</v>
      </c>
      <c r="J102" s="31">
        <f t="shared" si="26"/>
        <v>10856</v>
      </c>
      <c r="K102" s="31">
        <f t="shared" si="27"/>
        <v>0</v>
      </c>
      <c r="L102" s="31">
        <f t="shared" si="28"/>
        <v>-17.8</v>
      </c>
      <c r="M102" s="88">
        <f t="shared" si="29"/>
        <v>-4094</v>
      </c>
      <c r="N102" s="89">
        <v>65</v>
      </c>
    </row>
    <row r="103" ht="31" customHeight="1" spans="1:14">
      <c r="A103" s="63">
        <v>3</v>
      </c>
      <c r="B103" s="29" t="s">
        <v>19</v>
      </c>
      <c r="C103" s="32" t="s">
        <v>60</v>
      </c>
      <c r="D103" s="29" t="s">
        <v>16</v>
      </c>
      <c r="E103" s="29">
        <v>230</v>
      </c>
      <c r="F103" s="33">
        <v>47</v>
      </c>
      <c r="G103" s="31">
        <f t="shared" si="30"/>
        <v>10810</v>
      </c>
      <c r="H103" s="29">
        <v>230</v>
      </c>
      <c r="I103" s="90">
        <v>36.4</v>
      </c>
      <c r="J103" s="31">
        <f t="shared" si="26"/>
        <v>8372</v>
      </c>
      <c r="K103" s="31">
        <f t="shared" si="27"/>
        <v>0</v>
      </c>
      <c r="L103" s="31">
        <f t="shared" si="28"/>
        <v>-10.6</v>
      </c>
      <c r="M103" s="88">
        <f t="shared" si="29"/>
        <v>-2438</v>
      </c>
      <c r="N103" s="91">
        <v>47</v>
      </c>
    </row>
    <row r="104" ht="306" customHeight="1" spans="1:14">
      <c r="A104" s="63">
        <v>4</v>
      </c>
      <c r="B104" s="29" t="s">
        <v>21</v>
      </c>
      <c r="C104" s="32" t="s">
        <v>22</v>
      </c>
      <c r="D104" s="29" t="s">
        <v>16</v>
      </c>
      <c r="E104" s="29">
        <v>230</v>
      </c>
      <c r="F104" s="33">
        <v>80</v>
      </c>
      <c r="G104" s="31">
        <f t="shared" si="30"/>
        <v>18400</v>
      </c>
      <c r="H104" s="29">
        <v>230</v>
      </c>
      <c r="I104" s="90">
        <v>72.5</v>
      </c>
      <c r="J104" s="31">
        <f t="shared" si="26"/>
        <v>16675</v>
      </c>
      <c r="K104" s="31">
        <f t="shared" si="27"/>
        <v>0</v>
      </c>
      <c r="L104" s="31">
        <f t="shared" si="28"/>
        <v>-7.5</v>
      </c>
      <c r="M104" s="88">
        <f t="shared" si="29"/>
        <v>-1725</v>
      </c>
      <c r="N104" s="91">
        <v>80</v>
      </c>
    </row>
    <row r="105" ht="25" customHeight="1" spans="1:14">
      <c r="A105" s="63">
        <v>5</v>
      </c>
      <c r="B105" s="29" t="s">
        <v>23</v>
      </c>
      <c r="C105" s="32" t="s">
        <v>24</v>
      </c>
      <c r="D105" s="29" t="s">
        <v>16</v>
      </c>
      <c r="E105" s="29">
        <v>474</v>
      </c>
      <c r="F105" s="33">
        <v>36</v>
      </c>
      <c r="G105" s="31">
        <f t="shared" si="30"/>
        <v>17064</v>
      </c>
      <c r="H105" s="29">
        <v>474</v>
      </c>
      <c r="I105" s="90">
        <v>30.8</v>
      </c>
      <c r="J105" s="31">
        <f t="shared" si="26"/>
        <v>14599.2</v>
      </c>
      <c r="K105" s="31">
        <f t="shared" si="27"/>
        <v>0</v>
      </c>
      <c r="L105" s="31">
        <f t="shared" si="28"/>
        <v>-5.2</v>
      </c>
      <c r="M105" s="88">
        <f t="shared" si="29"/>
        <v>-2464.8</v>
      </c>
      <c r="N105" s="91">
        <v>36</v>
      </c>
    </row>
    <row r="106" ht="72" customHeight="1" spans="1:14">
      <c r="A106" s="63">
        <v>6</v>
      </c>
      <c r="B106" s="29" t="s">
        <v>25</v>
      </c>
      <c r="C106" s="32" t="s">
        <v>26</v>
      </c>
      <c r="D106" s="29" t="s">
        <v>27</v>
      </c>
      <c r="E106" s="29">
        <v>2</v>
      </c>
      <c r="F106" s="33">
        <v>4000</v>
      </c>
      <c r="G106" s="31">
        <f t="shared" si="30"/>
        <v>8000</v>
      </c>
      <c r="H106" s="29">
        <v>2</v>
      </c>
      <c r="I106" s="90">
        <v>3550</v>
      </c>
      <c r="J106" s="31">
        <f t="shared" si="26"/>
        <v>7100</v>
      </c>
      <c r="K106" s="31">
        <f t="shared" si="27"/>
        <v>0</v>
      </c>
      <c r="L106" s="31">
        <f t="shared" si="28"/>
        <v>-450</v>
      </c>
      <c r="M106" s="88">
        <f t="shared" si="29"/>
        <v>-900</v>
      </c>
      <c r="N106" s="91">
        <v>4000</v>
      </c>
    </row>
    <row r="107" ht="192" customHeight="1" spans="1:14">
      <c r="A107" s="63">
        <v>7</v>
      </c>
      <c r="B107" s="75" t="s">
        <v>28</v>
      </c>
      <c r="C107" s="121" t="s">
        <v>77</v>
      </c>
      <c r="D107" s="27" t="s">
        <v>30</v>
      </c>
      <c r="E107" s="29"/>
      <c r="F107" s="33"/>
      <c r="G107" s="31"/>
      <c r="H107" s="27">
        <v>6</v>
      </c>
      <c r="I107" s="102">
        <v>465</v>
      </c>
      <c r="J107" s="31">
        <f t="shared" si="26"/>
        <v>2790</v>
      </c>
      <c r="K107" s="31"/>
      <c r="L107" s="31"/>
      <c r="M107" s="88"/>
      <c r="N107" s="91"/>
    </row>
    <row r="108" ht="384" customHeight="1" spans="1:14">
      <c r="A108" s="63"/>
      <c r="B108" s="75"/>
      <c r="C108" s="121"/>
      <c r="D108" s="27"/>
      <c r="E108" s="29"/>
      <c r="F108" s="33"/>
      <c r="G108" s="31"/>
      <c r="H108" s="27"/>
      <c r="I108" s="102"/>
      <c r="J108" s="31"/>
      <c r="K108" s="31"/>
      <c r="L108" s="31"/>
      <c r="M108" s="88"/>
      <c r="N108" s="91"/>
    </row>
    <row r="109" ht="212" customHeight="1" spans="1:14">
      <c r="A109" s="63"/>
      <c r="B109" s="75"/>
      <c r="C109" s="121"/>
      <c r="D109" s="27"/>
      <c r="E109" s="27">
        <v>6</v>
      </c>
      <c r="F109" s="57">
        <v>530</v>
      </c>
      <c r="G109" s="31">
        <f>F109*E109</f>
        <v>3180</v>
      </c>
      <c r="H109" s="27"/>
      <c r="I109" s="102"/>
      <c r="J109" s="31"/>
      <c r="K109" s="31">
        <f>H107-E109</f>
        <v>0</v>
      </c>
      <c r="L109" s="31">
        <f>I107-F109</f>
        <v>-65</v>
      </c>
      <c r="M109" s="88">
        <f>J107-G109</f>
        <v>-390</v>
      </c>
      <c r="N109" s="103">
        <v>530</v>
      </c>
    </row>
    <row r="110" ht="287" customHeight="1" spans="1:14">
      <c r="A110" s="63">
        <v>8</v>
      </c>
      <c r="B110" s="60" t="s">
        <v>31</v>
      </c>
      <c r="C110" s="121" t="s">
        <v>66</v>
      </c>
      <c r="D110" s="27" t="s">
        <v>30</v>
      </c>
      <c r="E110" s="27">
        <v>18</v>
      </c>
      <c r="F110" s="57">
        <v>520</v>
      </c>
      <c r="G110" s="31">
        <f>F110*E110</f>
        <v>9360</v>
      </c>
      <c r="H110" s="27">
        <v>18</v>
      </c>
      <c r="I110" s="102">
        <v>465</v>
      </c>
      <c r="J110" s="31">
        <f>I110*H110</f>
        <v>8370</v>
      </c>
      <c r="K110" s="31">
        <f>H110-E110</f>
        <v>0</v>
      </c>
      <c r="L110" s="31">
        <f>I110-F110</f>
        <v>-55</v>
      </c>
      <c r="M110" s="88">
        <f>J110-G110</f>
        <v>-990</v>
      </c>
      <c r="N110" s="103">
        <v>520</v>
      </c>
    </row>
    <row r="111" ht="247" customHeight="1" spans="1:14">
      <c r="A111" s="63"/>
      <c r="B111" s="60"/>
      <c r="C111" s="121"/>
      <c r="D111" s="27"/>
      <c r="E111" s="27"/>
      <c r="F111" s="57"/>
      <c r="G111" s="31"/>
      <c r="H111" s="27"/>
      <c r="I111" s="102"/>
      <c r="J111" s="31"/>
      <c r="K111" s="31"/>
      <c r="L111" s="31"/>
      <c r="M111" s="88"/>
      <c r="N111" s="103"/>
    </row>
    <row r="112" ht="250" customHeight="1" spans="1:14">
      <c r="A112" s="63"/>
      <c r="B112" s="60"/>
      <c r="C112" s="121"/>
      <c r="D112" s="27"/>
      <c r="E112" s="27"/>
      <c r="F112" s="57"/>
      <c r="G112" s="31"/>
      <c r="H112" s="27"/>
      <c r="I112" s="102"/>
      <c r="J112" s="31"/>
      <c r="K112" s="31"/>
      <c r="L112" s="31"/>
      <c r="M112" s="88"/>
      <c r="N112" s="103"/>
    </row>
    <row r="113" ht="18" customHeight="1" spans="1:14">
      <c r="A113" s="63">
        <v>9</v>
      </c>
      <c r="B113" s="55" t="s">
        <v>33</v>
      </c>
      <c r="C113" s="56" t="s">
        <v>34</v>
      </c>
      <c r="D113" s="27" t="s">
        <v>30</v>
      </c>
      <c r="E113" s="27">
        <v>24</v>
      </c>
      <c r="F113" s="57">
        <v>80</v>
      </c>
      <c r="G113" s="31">
        <f>F113*E113</f>
        <v>1920</v>
      </c>
      <c r="H113" s="27">
        <v>24</v>
      </c>
      <c r="I113" s="102">
        <v>68.5</v>
      </c>
      <c r="J113" s="31">
        <f>I113*H113</f>
        <v>1644</v>
      </c>
      <c r="K113" s="31">
        <f>H113-E113</f>
        <v>0</v>
      </c>
      <c r="L113" s="31">
        <f>I113-F113</f>
        <v>-11.5</v>
      </c>
      <c r="M113" s="88">
        <f>J113-G113</f>
        <v>-276</v>
      </c>
      <c r="N113" s="103">
        <v>80</v>
      </c>
    </row>
    <row r="114" ht="18" customHeight="1" spans="1:14">
      <c r="A114" s="63">
        <v>10</v>
      </c>
      <c r="B114" s="58" t="s">
        <v>35</v>
      </c>
      <c r="C114" s="59" t="s">
        <v>36</v>
      </c>
      <c r="D114" s="27" t="s">
        <v>37</v>
      </c>
      <c r="E114" s="27">
        <v>374</v>
      </c>
      <c r="F114" s="57">
        <v>18</v>
      </c>
      <c r="G114" s="31">
        <f>F114*E114</f>
        <v>6732</v>
      </c>
      <c r="H114" s="27">
        <v>374</v>
      </c>
      <c r="I114" s="102">
        <v>14.8</v>
      </c>
      <c r="J114" s="31">
        <f>I114*H114</f>
        <v>5535.2</v>
      </c>
      <c r="K114" s="31">
        <f>H114-E114</f>
        <v>0</v>
      </c>
      <c r="L114" s="31">
        <f>I114-F114</f>
        <v>-3.2</v>
      </c>
      <c r="M114" s="88">
        <f>J114-G114</f>
        <v>-1196.8</v>
      </c>
      <c r="N114" s="103">
        <v>18</v>
      </c>
    </row>
    <row r="115" ht="52" customHeight="1" spans="1:14">
      <c r="A115" s="63">
        <v>11</v>
      </c>
      <c r="B115" s="60" t="s">
        <v>38</v>
      </c>
      <c r="C115" s="56" t="s">
        <v>39</v>
      </c>
      <c r="D115" s="27" t="s">
        <v>30</v>
      </c>
      <c r="E115" s="27">
        <v>32</v>
      </c>
      <c r="F115" s="30">
        <v>160</v>
      </c>
      <c r="G115" s="31">
        <f>F115*E115</f>
        <v>5120</v>
      </c>
      <c r="H115" s="27">
        <v>32</v>
      </c>
      <c r="I115" s="87">
        <v>132.5</v>
      </c>
      <c r="J115" s="31">
        <f>I115*H115</f>
        <v>4240</v>
      </c>
      <c r="K115" s="31">
        <f>H115-E115</f>
        <v>0</v>
      </c>
      <c r="L115" s="31">
        <f>I115-F115</f>
        <v>-27.5</v>
      </c>
      <c r="M115" s="88">
        <f>J115-G115</f>
        <v>-880</v>
      </c>
      <c r="N115" s="89">
        <v>160</v>
      </c>
    </row>
    <row r="116" ht="35" customHeight="1" spans="1:14">
      <c r="A116" s="63">
        <v>12</v>
      </c>
      <c r="B116" s="60" t="s">
        <v>40</v>
      </c>
      <c r="C116" s="56" t="s">
        <v>41</v>
      </c>
      <c r="D116" s="27" t="s">
        <v>27</v>
      </c>
      <c r="E116" s="27">
        <v>2</v>
      </c>
      <c r="F116" s="30">
        <v>4700</v>
      </c>
      <c r="G116" s="31">
        <f>F116*E116</f>
        <v>9400</v>
      </c>
      <c r="H116" s="27">
        <v>2</v>
      </c>
      <c r="I116" s="87">
        <v>3500</v>
      </c>
      <c r="J116" s="31">
        <f>I116*H116</f>
        <v>7000</v>
      </c>
      <c r="K116" s="31">
        <f>H116-E116</f>
        <v>0</v>
      </c>
      <c r="L116" s="31">
        <f>I116-F116</f>
        <v>-1200</v>
      </c>
      <c r="M116" s="88">
        <f>J116-G116</f>
        <v>-2400</v>
      </c>
      <c r="N116" s="89">
        <v>4700</v>
      </c>
    </row>
    <row r="117" s="2" customFormat="1" ht="24" customHeight="1" spans="1:17">
      <c r="A117" s="20" t="s">
        <v>80</v>
      </c>
      <c r="B117" s="68" t="s">
        <v>81</v>
      </c>
      <c r="C117" s="68"/>
      <c r="D117" s="23"/>
      <c r="E117" s="23"/>
      <c r="F117" s="61"/>
      <c r="G117" s="62">
        <f>SUM(G118:G120)</f>
        <v>15320</v>
      </c>
      <c r="H117" s="20"/>
      <c r="I117" s="24"/>
      <c r="J117" s="62">
        <f>SUM(J118:J120)</f>
        <v>12060</v>
      </c>
      <c r="K117" s="62"/>
      <c r="L117" s="62"/>
      <c r="M117" s="84">
        <f t="shared" ref="M117:M122" si="31">J117-G117</f>
        <v>-3260</v>
      </c>
      <c r="N117" s="104"/>
      <c r="P117" s="7"/>
      <c r="Q117" s="86"/>
    </row>
    <row r="118" ht="42" customHeight="1" spans="1:14">
      <c r="A118" s="63">
        <v>1</v>
      </c>
      <c r="B118" s="63" t="s">
        <v>82</v>
      </c>
      <c r="C118" s="122" t="s">
        <v>83</v>
      </c>
      <c r="D118" s="29" t="s">
        <v>16</v>
      </c>
      <c r="E118" s="63">
        <v>34</v>
      </c>
      <c r="F118" s="65">
        <v>280</v>
      </c>
      <c r="G118" s="31">
        <f t="shared" ref="G118:G120" si="32">F118*E118</f>
        <v>9520</v>
      </c>
      <c r="H118" s="63">
        <v>34</v>
      </c>
      <c r="I118" s="105">
        <v>225</v>
      </c>
      <c r="J118" s="31">
        <f>I118*H118</f>
        <v>7650</v>
      </c>
      <c r="K118" s="31">
        <f>H118-E118</f>
        <v>0</v>
      </c>
      <c r="L118" s="31">
        <f>I118-F118</f>
        <v>-55</v>
      </c>
      <c r="M118" s="88">
        <f t="shared" si="31"/>
        <v>-1870</v>
      </c>
      <c r="N118" s="106">
        <v>280</v>
      </c>
    </row>
    <row r="119" ht="22" customHeight="1" spans="1:14">
      <c r="A119" s="27">
        <v>2</v>
      </c>
      <c r="B119" s="27" t="s">
        <v>84</v>
      </c>
      <c r="C119" s="107" t="s">
        <v>85</v>
      </c>
      <c r="D119" s="27" t="s">
        <v>86</v>
      </c>
      <c r="E119" s="27">
        <v>1</v>
      </c>
      <c r="F119" s="30">
        <v>3800</v>
      </c>
      <c r="G119" s="31">
        <f t="shared" si="32"/>
        <v>3800</v>
      </c>
      <c r="H119" s="27">
        <v>1</v>
      </c>
      <c r="I119" s="87">
        <v>2860</v>
      </c>
      <c r="J119" s="31">
        <f>I119*H119</f>
        <v>2860</v>
      </c>
      <c r="K119" s="31">
        <f>H119-E119</f>
        <v>0</v>
      </c>
      <c r="L119" s="31">
        <f>I119-F119</f>
        <v>-940</v>
      </c>
      <c r="M119" s="88">
        <f t="shared" si="31"/>
        <v>-940</v>
      </c>
      <c r="N119" s="89">
        <v>3800</v>
      </c>
    </row>
    <row r="120" ht="33" customHeight="1" spans="1:14">
      <c r="A120" s="63">
        <v>3</v>
      </c>
      <c r="B120" s="60" t="s">
        <v>40</v>
      </c>
      <c r="C120" s="56" t="s">
        <v>41</v>
      </c>
      <c r="D120" s="27" t="s">
        <v>27</v>
      </c>
      <c r="E120" s="27">
        <v>1</v>
      </c>
      <c r="F120" s="30">
        <v>2000</v>
      </c>
      <c r="G120" s="31">
        <f t="shared" si="32"/>
        <v>2000</v>
      </c>
      <c r="H120" s="27">
        <v>1</v>
      </c>
      <c r="I120" s="87">
        <v>1550</v>
      </c>
      <c r="J120" s="31">
        <f>I120*H120</f>
        <v>1550</v>
      </c>
      <c r="K120" s="31">
        <f>H120-E120</f>
        <v>0</v>
      </c>
      <c r="L120" s="31">
        <f>I120-F120</f>
        <v>-450</v>
      </c>
      <c r="M120" s="88">
        <f t="shared" si="31"/>
        <v>-450</v>
      </c>
      <c r="N120" s="89">
        <v>2000</v>
      </c>
    </row>
    <row r="121" ht="22" customHeight="1" spans="1:14">
      <c r="A121" s="63"/>
      <c r="B121" s="60"/>
      <c r="C121" s="56"/>
      <c r="D121" s="27"/>
      <c r="E121" s="27"/>
      <c r="F121" s="27"/>
      <c r="G121" s="87"/>
      <c r="H121" s="27"/>
      <c r="I121" s="87"/>
      <c r="J121" s="87"/>
      <c r="K121" s="87"/>
      <c r="L121" s="87"/>
      <c r="M121" s="112"/>
      <c r="N121" s="89"/>
    </row>
    <row r="122" s="3" customFormat="1" ht="28" customHeight="1" spans="1:17">
      <c r="A122" s="108" t="s">
        <v>87</v>
      </c>
      <c r="B122" s="109" t="s">
        <v>88</v>
      </c>
      <c r="C122" s="109"/>
      <c r="D122" s="110"/>
      <c r="E122" s="110"/>
      <c r="F122" s="110"/>
      <c r="G122" s="111">
        <f>G4+G21+G29+G35+G51+G67+G74+G80+G82+G100+G117</f>
        <v>1143283.6</v>
      </c>
      <c r="H122" s="108"/>
      <c r="I122" s="123"/>
      <c r="J122" s="108">
        <f>J4+J21+J29+J35+J51+J67+J74+J80+J82+J100+J117</f>
        <v>949747.08</v>
      </c>
      <c r="K122" s="113"/>
      <c r="L122" s="113"/>
      <c r="M122" s="84">
        <f t="shared" si="31"/>
        <v>-193536.52</v>
      </c>
      <c r="N122" s="114"/>
      <c r="P122" s="7"/>
      <c r="Q122" s="116"/>
    </row>
    <row r="125" spans="10:13">
      <c r="J125" s="124"/>
      <c r="M125" s="115">
        <f>M122/G122</f>
        <v>-0.1693</v>
      </c>
    </row>
    <row r="127" spans="14:15">
      <c r="N127">
        <v>1143283.6</v>
      </c>
      <c r="O127">
        <f>N127*0.85</f>
        <v>971791.06</v>
      </c>
    </row>
    <row r="128" spans="15:15">
      <c r="O128">
        <f>N127*0.8</f>
        <v>914626.88</v>
      </c>
    </row>
  </sheetData>
  <autoFilter ref="A2:R120">
    <extLst/>
  </autoFilter>
  <mergeCells count="117">
    <mergeCell ref="A1:J1"/>
    <mergeCell ref="E2:G2"/>
    <mergeCell ref="K2:M2"/>
    <mergeCell ref="B4:C4"/>
    <mergeCell ref="B21:C21"/>
    <mergeCell ref="B29:C29"/>
    <mergeCell ref="B35:C35"/>
    <mergeCell ref="B51:C51"/>
    <mergeCell ref="B67:C67"/>
    <mergeCell ref="B74:C74"/>
    <mergeCell ref="B80:C80"/>
    <mergeCell ref="B82:C82"/>
    <mergeCell ref="B100:C100"/>
    <mergeCell ref="B117:C117"/>
    <mergeCell ref="B122:C122"/>
    <mergeCell ref="A2:A3"/>
    <mergeCell ref="A11:A13"/>
    <mergeCell ref="A14:A16"/>
    <mergeCell ref="A42:A43"/>
    <mergeCell ref="A44:A46"/>
    <mergeCell ref="A58:A59"/>
    <mergeCell ref="A60:A62"/>
    <mergeCell ref="A90:A92"/>
    <mergeCell ref="A93:A95"/>
    <mergeCell ref="A107:A109"/>
    <mergeCell ref="A110:A112"/>
    <mergeCell ref="B2:B3"/>
    <mergeCell ref="B11:B13"/>
    <mergeCell ref="B14:B16"/>
    <mergeCell ref="B42:B43"/>
    <mergeCell ref="B44:B46"/>
    <mergeCell ref="B58:B59"/>
    <mergeCell ref="B60:B62"/>
    <mergeCell ref="B90:B92"/>
    <mergeCell ref="B93:B95"/>
    <mergeCell ref="B107:B109"/>
    <mergeCell ref="B110:B112"/>
    <mergeCell ref="C2:C3"/>
    <mergeCell ref="C11:C13"/>
    <mergeCell ref="C14:C16"/>
    <mergeCell ref="C42:C43"/>
    <mergeCell ref="C44:C46"/>
    <mergeCell ref="C58:C59"/>
    <mergeCell ref="C60:C62"/>
    <mergeCell ref="C90:C92"/>
    <mergeCell ref="C93:C95"/>
    <mergeCell ref="C107:C109"/>
    <mergeCell ref="C110:C112"/>
    <mergeCell ref="D2:D3"/>
    <mergeCell ref="D11:D13"/>
    <mergeCell ref="D14:D16"/>
    <mergeCell ref="D42:D43"/>
    <mergeCell ref="D44:D46"/>
    <mergeCell ref="D58:D59"/>
    <mergeCell ref="D60:D62"/>
    <mergeCell ref="D90:D92"/>
    <mergeCell ref="D93:D95"/>
    <mergeCell ref="D107:D109"/>
    <mergeCell ref="D110:D112"/>
    <mergeCell ref="E11:E13"/>
    <mergeCell ref="E14:E16"/>
    <mergeCell ref="E42:E43"/>
    <mergeCell ref="E44:E45"/>
    <mergeCell ref="F11:F13"/>
    <mergeCell ref="F14:F16"/>
    <mergeCell ref="F42:F43"/>
    <mergeCell ref="F44:F45"/>
    <mergeCell ref="G11:G13"/>
    <mergeCell ref="G14:G16"/>
    <mergeCell ref="G42:G43"/>
    <mergeCell ref="G44:G45"/>
    <mergeCell ref="H11:H13"/>
    <mergeCell ref="H14:H16"/>
    <mergeCell ref="H42:H43"/>
    <mergeCell ref="H44:H46"/>
    <mergeCell ref="H58:H59"/>
    <mergeCell ref="H60:H62"/>
    <mergeCell ref="H90:H92"/>
    <mergeCell ref="H93:H95"/>
    <mergeCell ref="H107:H109"/>
    <mergeCell ref="H110:H112"/>
    <mergeCell ref="I11:I13"/>
    <mergeCell ref="I14:I16"/>
    <mergeCell ref="I42:I43"/>
    <mergeCell ref="I44:I46"/>
    <mergeCell ref="I58:I59"/>
    <mergeCell ref="I60:I62"/>
    <mergeCell ref="I90:I92"/>
    <mergeCell ref="I93:I95"/>
    <mergeCell ref="I107:I109"/>
    <mergeCell ref="I110:I112"/>
    <mergeCell ref="J11:J13"/>
    <mergeCell ref="J14:J16"/>
    <mergeCell ref="J42:J43"/>
    <mergeCell ref="J44:J46"/>
    <mergeCell ref="J58:J59"/>
    <mergeCell ref="J60:J62"/>
    <mergeCell ref="J90:J92"/>
    <mergeCell ref="J93:J95"/>
    <mergeCell ref="J107:J109"/>
    <mergeCell ref="J110:J112"/>
    <mergeCell ref="K11:K13"/>
    <mergeCell ref="K14:K16"/>
    <mergeCell ref="K42:K43"/>
    <mergeCell ref="K44:K45"/>
    <mergeCell ref="L11:L13"/>
    <mergeCell ref="L14:L16"/>
    <mergeCell ref="L42:L43"/>
    <mergeCell ref="L44:L45"/>
    <mergeCell ref="M11:M13"/>
    <mergeCell ref="M14:M16"/>
    <mergeCell ref="M42:M43"/>
    <mergeCell ref="M44:M45"/>
    <mergeCell ref="N11:N13"/>
    <mergeCell ref="N14:N16"/>
    <mergeCell ref="N42:N43"/>
    <mergeCell ref="N44:N45"/>
  </mergeCells>
  <pageMargins left="0.314583333333333" right="0.314583333333333" top="0.432638888888889" bottom="0.393055555555556" header="0.298611111111111" footer="0.298611111111111"/>
  <pageSetup paperSize="9" orientation="portrait" horizontalDpi="600"/>
  <headerFooter/>
  <rowBreaks count="3" manualBreakCount="3">
    <brk id="10" max="9" man="1"/>
    <brk id="13" max="9" man="1"/>
    <brk id="89"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7"/>
  <sheetViews>
    <sheetView workbookViewId="0">
      <pane ySplit="4" topLeftCell="A5" activePane="bottomLeft" state="frozen"/>
      <selection/>
      <selection pane="bottomLeft" activeCell="Q6" sqref="Q6"/>
    </sheetView>
  </sheetViews>
  <sheetFormatPr defaultColWidth="9" defaultRowHeight="14.4"/>
  <cols>
    <col min="1" max="1" width="4.62962962962963" customWidth="1"/>
    <col min="2" max="2" width="11.8796296296296" customWidth="1"/>
    <col min="3" max="3" width="51.6296296296296" customWidth="1"/>
    <col min="4" max="4" width="5" customWidth="1"/>
    <col min="5" max="5" width="6" customWidth="1"/>
    <col min="6" max="6" width="8.25" customWidth="1"/>
    <col min="7" max="7" width="10" style="4" customWidth="1"/>
    <col min="8" max="8" width="6.12962962962963" customWidth="1"/>
    <col min="9" max="9" width="8.12962962962963" style="5" customWidth="1"/>
    <col min="10" max="10" width="10.6296296296296" style="4" customWidth="1"/>
    <col min="11" max="11" width="7.5" style="6" customWidth="1"/>
    <col min="12" max="12" width="10.6296296296296" style="6" customWidth="1"/>
    <col min="13" max="13" width="11.1296296296296" style="6"/>
    <col min="14" max="14" width="8.22222222222222" hidden="1" customWidth="1"/>
    <col min="15" max="15" width="11.5" customWidth="1"/>
    <col min="16" max="17" width="9" style="7"/>
  </cols>
  <sheetData>
    <row r="1" ht="39" customHeight="1" spans="1:14">
      <c r="A1" s="8" t="s">
        <v>89</v>
      </c>
      <c r="B1" s="8"/>
      <c r="C1" s="9"/>
      <c r="D1" s="10"/>
      <c r="E1" s="10"/>
      <c r="F1" s="10"/>
      <c r="G1" s="11"/>
      <c r="H1" s="10"/>
      <c r="I1" s="11"/>
      <c r="J1" s="11"/>
      <c r="K1" s="11"/>
      <c r="L1" s="11"/>
      <c r="N1" s="10"/>
    </row>
    <row r="2" ht="28" customHeight="1" spans="1:14">
      <c r="A2" s="12" t="s">
        <v>90</v>
      </c>
      <c r="B2" s="12"/>
      <c r="C2" s="12"/>
      <c r="D2" s="12"/>
      <c r="E2" s="12"/>
      <c r="F2" s="12"/>
      <c r="G2" s="13"/>
      <c r="H2" s="12"/>
      <c r="I2" s="79"/>
      <c r="J2" s="13"/>
      <c r="K2" s="13"/>
      <c r="L2" s="13"/>
      <c r="N2" s="12"/>
    </row>
    <row r="3" s="1" customFormat="1" ht="30" customHeight="1" spans="1:17">
      <c r="A3" s="14" t="s">
        <v>1</v>
      </c>
      <c r="B3" s="15" t="s">
        <v>2</v>
      </c>
      <c r="C3" s="16" t="s">
        <v>3</v>
      </c>
      <c r="D3" s="16" t="s">
        <v>4</v>
      </c>
      <c r="E3" s="16" t="s">
        <v>5</v>
      </c>
      <c r="F3" s="16"/>
      <c r="G3" s="17"/>
      <c r="H3" s="16" t="s">
        <v>91</v>
      </c>
      <c r="I3" s="16"/>
      <c r="J3" s="16"/>
      <c r="K3" s="80" t="s">
        <v>9</v>
      </c>
      <c r="L3" s="81"/>
      <c r="M3" s="82"/>
      <c r="N3" s="82" t="s">
        <v>10</v>
      </c>
      <c r="P3" s="83"/>
      <c r="Q3" s="83"/>
    </row>
    <row r="4" s="1" customFormat="1" ht="30" customHeight="1" spans="1:17">
      <c r="A4" s="18"/>
      <c r="B4" s="19"/>
      <c r="C4" s="16"/>
      <c r="D4" s="16"/>
      <c r="E4" s="16" t="s">
        <v>6</v>
      </c>
      <c r="F4" s="17" t="s">
        <v>11</v>
      </c>
      <c r="G4" s="17" t="s">
        <v>8</v>
      </c>
      <c r="H4" s="16" t="s">
        <v>6</v>
      </c>
      <c r="I4" s="17" t="s">
        <v>11</v>
      </c>
      <c r="J4" s="17" t="s">
        <v>8</v>
      </c>
      <c r="K4" s="16" t="s">
        <v>6</v>
      </c>
      <c r="L4" s="17" t="s">
        <v>11</v>
      </c>
      <c r="M4" s="17" t="s">
        <v>8</v>
      </c>
      <c r="N4" s="82"/>
      <c r="P4" s="83"/>
      <c r="Q4" s="83"/>
    </row>
    <row r="5" s="2" customFormat="1" ht="27" customHeight="1" spans="1:17">
      <c r="A5" s="20" t="s">
        <v>12</v>
      </c>
      <c r="B5" s="21" t="s">
        <v>13</v>
      </c>
      <c r="C5" s="22"/>
      <c r="D5" s="23"/>
      <c r="E5" s="23"/>
      <c r="F5" s="24"/>
      <c r="G5" s="25">
        <f>SUM(G6:G21)</f>
        <v>239634</v>
      </c>
      <c r="H5" s="23"/>
      <c r="I5" s="24"/>
      <c r="J5" s="25">
        <f>SUM(J6:J21)</f>
        <v>198980.1</v>
      </c>
      <c r="K5" s="25"/>
      <c r="L5" s="25"/>
      <c r="M5" s="84">
        <f>J5-G5</f>
        <v>-40653.9</v>
      </c>
      <c r="N5" s="85"/>
      <c r="P5" s="86"/>
      <c r="Q5" s="86"/>
    </row>
    <row r="6" ht="46" customHeight="1" spans="1:14">
      <c r="A6" s="26">
        <v>1</v>
      </c>
      <c r="B6" s="27" t="s">
        <v>14</v>
      </c>
      <c r="C6" s="28" t="s">
        <v>15</v>
      </c>
      <c r="D6" s="29" t="s">
        <v>16</v>
      </c>
      <c r="E6" s="27">
        <v>345</v>
      </c>
      <c r="F6" s="30">
        <v>250</v>
      </c>
      <c r="G6" s="31">
        <f t="shared" ref="G6:G12" si="0">F6*E6</f>
        <v>86250</v>
      </c>
      <c r="H6" s="27">
        <v>345</v>
      </c>
      <c r="I6" s="87">
        <v>208.4</v>
      </c>
      <c r="J6" s="31">
        <f t="shared" ref="J6:J12" si="1">I6*H6</f>
        <v>71898</v>
      </c>
      <c r="K6" s="31">
        <f t="shared" ref="K6:M6" si="2">H6-E6</f>
        <v>0</v>
      </c>
      <c r="L6" s="31">
        <f t="shared" si="2"/>
        <v>-41.6</v>
      </c>
      <c r="M6" s="88">
        <f t="shared" si="2"/>
        <v>-14352</v>
      </c>
      <c r="N6" s="89">
        <v>250</v>
      </c>
    </row>
    <row r="7" ht="45" customHeight="1" spans="1:14">
      <c r="A7" s="26">
        <v>2</v>
      </c>
      <c r="B7" s="27" t="s">
        <v>17</v>
      </c>
      <c r="C7" s="28" t="s">
        <v>18</v>
      </c>
      <c r="D7" s="29" t="s">
        <v>16</v>
      </c>
      <c r="E7" s="29">
        <v>345</v>
      </c>
      <c r="F7" s="30">
        <v>65</v>
      </c>
      <c r="G7" s="31">
        <f t="shared" si="0"/>
        <v>22425</v>
      </c>
      <c r="H7" s="29">
        <v>345</v>
      </c>
      <c r="I7" s="87">
        <v>47.2</v>
      </c>
      <c r="J7" s="31">
        <f t="shared" si="1"/>
        <v>16284</v>
      </c>
      <c r="K7" s="31">
        <f t="shared" ref="K7:M7" si="3">H7-E7</f>
        <v>0</v>
      </c>
      <c r="L7" s="31">
        <f t="shared" si="3"/>
        <v>-17.8</v>
      </c>
      <c r="M7" s="88">
        <f t="shared" si="3"/>
        <v>-6141</v>
      </c>
      <c r="N7" s="89">
        <v>65</v>
      </c>
    </row>
    <row r="8" ht="24" customHeight="1" spans="1:14">
      <c r="A8" s="26">
        <v>3</v>
      </c>
      <c r="B8" s="29" t="s">
        <v>19</v>
      </c>
      <c r="C8" s="32" t="s">
        <v>20</v>
      </c>
      <c r="D8" s="29" t="s">
        <v>16</v>
      </c>
      <c r="E8" s="29">
        <v>345</v>
      </c>
      <c r="F8" s="33">
        <v>47</v>
      </c>
      <c r="G8" s="31">
        <f t="shared" si="0"/>
        <v>16215</v>
      </c>
      <c r="H8" s="29">
        <v>345</v>
      </c>
      <c r="I8" s="90">
        <v>36.4</v>
      </c>
      <c r="J8" s="31">
        <f t="shared" si="1"/>
        <v>12558</v>
      </c>
      <c r="K8" s="31">
        <f t="shared" ref="K8:M8" si="4">H8-E8</f>
        <v>0</v>
      </c>
      <c r="L8" s="31">
        <f t="shared" si="4"/>
        <v>-10.6</v>
      </c>
      <c r="M8" s="88">
        <f t="shared" si="4"/>
        <v>-3657</v>
      </c>
      <c r="N8" s="91">
        <v>47</v>
      </c>
    </row>
    <row r="9" ht="302" customHeight="1" spans="1:14">
      <c r="A9" s="26">
        <v>4</v>
      </c>
      <c r="B9" s="29" t="s">
        <v>21</v>
      </c>
      <c r="C9" s="32" t="s">
        <v>22</v>
      </c>
      <c r="D9" s="29" t="s">
        <v>16</v>
      </c>
      <c r="E9" s="29">
        <v>345</v>
      </c>
      <c r="F9" s="33">
        <v>80</v>
      </c>
      <c r="G9" s="31">
        <f t="shared" si="0"/>
        <v>27600</v>
      </c>
      <c r="H9" s="29">
        <v>345</v>
      </c>
      <c r="I9" s="90">
        <v>72.5</v>
      </c>
      <c r="J9" s="31">
        <f t="shared" si="1"/>
        <v>25012.5</v>
      </c>
      <c r="K9" s="31">
        <f t="shared" ref="K9:M9" si="5">H9-E9</f>
        <v>0</v>
      </c>
      <c r="L9" s="31">
        <f t="shared" si="5"/>
        <v>-7.5</v>
      </c>
      <c r="M9" s="88">
        <f t="shared" si="5"/>
        <v>-2587.5</v>
      </c>
      <c r="N9" s="91">
        <v>80</v>
      </c>
    </row>
    <row r="10" ht="30" customHeight="1" spans="1:14">
      <c r="A10" s="26">
        <v>5</v>
      </c>
      <c r="B10" s="29" t="s">
        <v>23</v>
      </c>
      <c r="C10" s="32" t="s">
        <v>24</v>
      </c>
      <c r="D10" s="29" t="s">
        <v>16</v>
      </c>
      <c r="E10" s="29">
        <v>711</v>
      </c>
      <c r="F10" s="33">
        <v>36</v>
      </c>
      <c r="G10" s="31">
        <f t="shared" si="0"/>
        <v>25596</v>
      </c>
      <c r="H10" s="29">
        <v>711</v>
      </c>
      <c r="I10" s="90">
        <v>30.8</v>
      </c>
      <c r="J10" s="31">
        <f t="shared" si="1"/>
        <v>21898.8</v>
      </c>
      <c r="K10" s="31">
        <f t="shared" ref="K10:M10" si="6">H10-E10</f>
        <v>0</v>
      </c>
      <c r="L10" s="31">
        <f t="shared" si="6"/>
        <v>-5.2</v>
      </c>
      <c r="M10" s="88">
        <f t="shared" si="6"/>
        <v>-3697.2</v>
      </c>
      <c r="N10" s="91">
        <v>36</v>
      </c>
    </row>
    <row r="11" ht="70" customHeight="1" spans="1:14">
      <c r="A11" s="26">
        <v>6</v>
      </c>
      <c r="B11" s="29" t="s">
        <v>25</v>
      </c>
      <c r="C11" s="32" t="s">
        <v>26</v>
      </c>
      <c r="D11" s="29" t="s">
        <v>27</v>
      </c>
      <c r="E11" s="29">
        <v>3</v>
      </c>
      <c r="F11" s="33">
        <v>4000</v>
      </c>
      <c r="G11" s="31">
        <f t="shared" si="0"/>
        <v>12000</v>
      </c>
      <c r="H11" s="29">
        <v>3</v>
      </c>
      <c r="I11" s="90">
        <v>3550</v>
      </c>
      <c r="J11" s="31">
        <f t="shared" si="1"/>
        <v>10650</v>
      </c>
      <c r="K11" s="31">
        <f t="shared" ref="K11:M11" si="7">H11-E11</f>
        <v>0</v>
      </c>
      <c r="L11" s="31">
        <f t="shared" si="7"/>
        <v>-450</v>
      </c>
      <c r="M11" s="88">
        <f t="shared" si="7"/>
        <v>-1350</v>
      </c>
      <c r="N11" s="91">
        <v>4000</v>
      </c>
    </row>
    <row r="12" ht="83" customHeight="1" spans="1:14">
      <c r="A12" s="34">
        <v>7</v>
      </c>
      <c r="B12" s="35" t="s">
        <v>28</v>
      </c>
      <c r="C12" s="36" t="s">
        <v>29</v>
      </c>
      <c r="D12" s="37" t="s">
        <v>30</v>
      </c>
      <c r="E12" s="37">
        <v>9</v>
      </c>
      <c r="F12" s="38">
        <v>530</v>
      </c>
      <c r="G12" s="39">
        <f t="shared" si="0"/>
        <v>4770</v>
      </c>
      <c r="H12" s="37">
        <v>9</v>
      </c>
      <c r="I12" s="92">
        <v>465</v>
      </c>
      <c r="J12" s="39">
        <f t="shared" si="1"/>
        <v>4185</v>
      </c>
      <c r="K12" s="39">
        <f t="shared" ref="K12:M12" si="8">H12-E12</f>
        <v>0</v>
      </c>
      <c r="L12" s="39">
        <f t="shared" si="8"/>
        <v>-65</v>
      </c>
      <c r="M12" s="93">
        <f t="shared" si="8"/>
        <v>-585</v>
      </c>
      <c r="N12" s="94">
        <v>530</v>
      </c>
    </row>
    <row r="13" ht="360" customHeight="1" spans="1:14">
      <c r="A13" s="40"/>
      <c r="B13" s="41"/>
      <c r="C13" s="42"/>
      <c r="D13" s="43"/>
      <c r="E13" s="43"/>
      <c r="F13" s="44"/>
      <c r="G13" s="45"/>
      <c r="H13" s="43"/>
      <c r="I13" s="95"/>
      <c r="J13" s="45"/>
      <c r="K13" s="45"/>
      <c r="L13" s="45"/>
      <c r="M13" s="96"/>
      <c r="N13" s="97"/>
    </row>
    <row r="14" ht="295" customHeight="1" spans="1:14">
      <c r="A14" s="46"/>
      <c r="B14" s="47"/>
      <c r="C14" s="48"/>
      <c r="D14" s="49"/>
      <c r="E14" s="49"/>
      <c r="F14" s="50"/>
      <c r="G14" s="51"/>
      <c r="H14" s="49"/>
      <c r="I14" s="98"/>
      <c r="J14" s="51"/>
      <c r="K14" s="51"/>
      <c r="L14" s="51"/>
      <c r="M14" s="99"/>
      <c r="N14" s="100"/>
    </row>
    <row r="15" ht="54" customHeight="1" spans="1:15">
      <c r="A15" s="34">
        <v>8</v>
      </c>
      <c r="B15" s="52" t="s">
        <v>31</v>
      </c>
      <c r="C15" s="36" t="s">
        <v>32</v>
      </c>
      <c r="D15" s="37" t="s">
        <v>30</v>
      </c>
      <c r="E15" s="37">
        <v>27</v>
      </c>
      <c r="F15" s="38">
        <v>520</v>
      </c>
      <c r="G15" s="39">
        <f t="shared" ref="G15:G21" si="9">F15*E15</f>
        <v>14040</v>
      </c>
      <c r="H15" s="37">
        <v>27</v>
      </c>
      <c r="I15" s="92">
        <v>465</v>
      </c>
      <c r="J15" s="39">
        <f t="shared" ref="J15:J21" si="10">I15*H15</f>
        <v>12555</v>
      </c>
      <c r="K15" s="39">
        <f t="shared" ref="K15:M15" si="11">H15-E15</f>
        <v>0</v>
      </c>
      <c r="L15" s="39">
        <f t="shared" si="11"/>
        <v>-55</v>
      </c>
      <c r="M15" s="93">
        <f t="shared" si="11"/>
        <v>-1485</v>
      </c>
      <c r="N15" s="94">
        <v>520</v>
      </c>
      <c r="O15" s="101"/>
    </row>
    <row r="16" ht="291" customHeight="1" spans="1:14">
      <c r="A16" s="40"/>
      <c r="B16" s="53"/>
      <c r="C16" s="42"/>
      <c r="D16" s="43"/>
      <c r="E16" s="43"/>
      <c r="F16" s="44"/>
      <c r="G16" s="45"/>
      <c r="H16" s="43"/>
      <c r="I16" s="95"/>
      <c r="J16" s="45"/>
      <c r="K16" s="45"/>
      <c r="L16" s="45"/>
      <c r="M16" s="96"/>
      <c r="N16" s="97"/>
    </row>
    <row r="17" ht="390" customHeight="1" spans="1:14">
      <c r="A17" s="46"/>
      <c r="B17" s="54"/>
      <c r="C17" s="48"/>
      <c r="D17" s="49"/>
      <c r="E17" s="49"/>
      <c r="F17" s="50"/>
      <c r="G17" s="51"/>
      <c r="H17" s="49"/>
      <c r="I17" s="98"/>
      <c r="J17" s="51"/>
      <c r="K17" s="51"/>
      <c r="L17" s="51"/>
      <c r="M17" s="99"/>
      <c r="N17" s="100"/>
    </row>
    <row r="18" ht="21" customHeight="1" spans="1:14">
      <c r="A18" s="26">
        <v>9</v>
      </c>
      <c r="B18" s="55" t="s">
        <v>33</v>
      </c>
      <c r="C18" s="56" t="s">
        <v>34</v>
      </c>
      <c r="D18" s="27" t="s">
        <v>30</v>
      </c>
      <c r="E18" s="27">
        <v>36</v>
      </c>
      <c r="F18" s="57">
        <v>80</v>
      </c>
      <c r="G18" s="31">
        <f t="shared" si="9"/>
        <v>2880</v>
      </c>
      <c r="H18" s="27">
        <v>36</v>
      </c>
      <c r="I18" s="102">
        <v>68.5</v>
      </c>
      <c r="J18" s="31">
        <f t="shared" si="10"/>
        <v>2466</v>
      </c>
      <c r="K18" s="31">
        <f t="shared" ref="K18:M18" si="12">H18-E18</f>
        <v>0</v>
      </c>
      <c r="L18" s="31">
        <f t="shared" si="12"/>
        <v>-11.5</v>
      </c>
      <c r="M18" s="88">
        <f t="shared" si="12"/>
        <v>-414</v>
      </c>
      <c r="N18" s="103">
        <v>80</v>
      </c>
    </row>
    <row r="19" ht="21" customHeight="1" spans="1:14">
      <c r="A19" s="26">
        <v>10</v>
      </c>
      <c r="B19" s="58" t="s">
        <v>35</v>
      </c>
      <c r="C19" s="59" t="s">
        <v>36</v>
      </c>
      <c r="D19" s="27" t="s">
        <v>37</v>
      </c>
      <c r="E19" s="27">
        <v>561</v>
      </c>
      <c r="F19" s="57">
        <v>18</v>
      </c>
      <c r="G19" s="31">
        <f t="shared" si="9"/>
        <v>10098</v>
      </c>
      <c r="H19" s="27">
        <v>561</v>
      </c>
      <c r="I19" s="102">
        <v>14.8</v>
      </c>
      <c r="J19" s="31">
        <f t="shared" si="10"/>
        <v>8302.8</v>
      </c>
      <c r="K19" s="31">
        <f t="shared" ref="K19:M19" si="13">H19-E19</f>
        <v>0</v>
      </c>
      <c r="L19" s="31">
        <f t="shared" si="13"/>
        <v>-3.2</v>
      </c>
      <c r="M19" s="88">
        <f t="shared" si="13"/>
        <v>-1795.2</v>
      </c>
      <c r="N19" s="103">
        <v>18</v>
      </c>
    </row>
    <row r="20" ht="53" customHeight="1" spans="1:14">
      <c r="A20" s="26">
        <v>11</v>
      </c>
      <c r="B20" s="60" t="s">
        <v>38</v>
      </c>
      <c r="C20" s="56" t="s">
        <v>39</v>
      </c>
      <c r="D20" s="27" t="s">
        <v>30</v>
      </c>
      <c r="E20" s="27">
        <v>36</v>
      </c>
      <c r="F20" s="30">
        <v>160</v>
      </c>
      <c r="G20" s="31">
        <f t="shared" si="9"/>
        <v>5760</v>
      </c>
      <c r="H20" s="27">
        <v>36</v>
      </c>
      <c r="I20" s="87">
        <v>132.5</v>
      </c>
      <c r="J20" s="31">
        <f t="shared" si="10"/>
        <v>4770</v>
      </c>
      <c r="K20" s="31">
        <f t="shared" ref="K20:M20" si="14">H20-E20</f>
        <v>0</v>
      </c>
      <c r="L20" s="31">
        <f t="shared" si="14"/>
        <v>-27.5</v>
      </c>
      <c r="M20" s="88">
        <f t="shared" si="14"/>
        <v>-990</v>
      </c>
      <c r="N20" s="89">
        <v>160</v>
      </c>
    </row>
    <row r="21" ht="36" customHeight="1" spans="1:14">
      <c r="A21" s="26">
        <v>12</v>
      </c>
      <c r="B21" s="60" t="s">
        <v>40</v>
      </c>
      <c r="C21" s="56" t="s">
        <v>41</v>
      </c>
      <c r="D21" s="27" t="s">
        <v>27</v>
      </c>
      <c r="E21" s="27">
        <v>3</v>
      </c>
      <c r="F21" s="30">
        <v>4000</v>
      </c>
      <c r="G21" s="31">
        <f t="shared" si="9"/>
        <v>12000</v>
      </c>
      <c r="H21" s="27">
        <v>3</v>
      </c>
      <c r="I21" s="87">
        <v>2800</v>
      </c>
      <c r="J21" s="31">
        <f t="shared" si="10"/>
        <v>8400</v>
      </c>
      <c r="K21" s="31">
        <f t="shared" ref="K21:M21" si="15">H21-E21</f>
        <v>0</v>
      </c>
      <c r="L21" s="31">
        <f t="shared" si="15"/>
        <v>-1200</v>
      </c>
      <c r="M21" s="88">
        <f t="shared" si="15"/>
        <v>-3600</v>
      </c>
      <c r="N21" s="89">
        <v>4000</v>
      </c>
    </row>
    <row r="22" s="2" customFormat="1" ht="24" customHeight="1" spans="1:17">
      <c r="A22" s="20" t="s">
        <v>42</v>
      </c>
      <c r="B22" s="21" t="s">
        <v>43</v>
      </c>
      <c r="C22" s="22"/>
      <c r="D22" s="23"/>
      <c r="E22" s="23"/>
      <c r="F22" s="61"/>
      <c r="G22" s="62">
        <f>SUM(G23:G29)</f>
        <v>9712</v>
      </c>
      <c r="H22" s="23"/>
      <c r="I22" s="24"/>
      <c r="J22" s="62">
        <f>SUM(J23:J29)</f>
        <v>8067.3</v>
      </c>
      <c r="K22" s="62"/>
      <c r="L22" s="62"/>
      <c r="M22" s="84">
        <f>J22-G22</f>
        <v>-1644.7</v>
      </c>
      <c r="N22" s="104"/>
      <c r="P22" s="7"/>
      <c r="Q22" s="86"/>
    </row>
    <row r="23" ht="27" customHeight="1" spans="1:14">
      <c r="A23" s="63">
        <v>1</v>
      </c>
      <c r="B23" s="26" t="s">
        <v>44</v>
      </c>
      <c r="C23" s="64" t="s">
        <v>45</v>
      </c>
      <c r="D23" s="63" t="s">
        <v>30</v>
      </c>
      <c r="E23" s="63">
        <v>1</v>
      </c>
      <c r="F23" s="65">
        <v>500</v>
      </c>
      <c r="G23" s="31">
        <f t="shared" ref="G23:G29" si="16">F23*E23</f>
        <v>500</v>
      </c>
      <c r="H23" s="63">
        <v>1</v>
      </c>
      <c r="I23" s="105">
        <v>415</v>
      </c>
      <c r="J23" s="31">
        <f t="shared" ref="J23:J29" si="17">I23*H23</f>
        <v>415</v>
      </c>
      <c r="K23" s="31">
        <f t="shared" ref="K23:M23" si="18">H23-E23</f>
        <v>0</v>
      </c>
      <c r="L23" s="31">
        <f t="shared" si="18"/>
        <v>-85</v>
      </c>
      <c r="M23" s="88">
        <f t="shared" si="18"/>
        <v>-85</v>
      </c>
      <c r="N23" s="106">
        <v>500</v>
      </c>
    </row>
    <row r="24" ht="19" customHeight="1" spans="1:14">
      <c r="A24" s="63">
        <v>2</v>
      </c>
      <c r="B24" s="27" t="s">
        <v>46</v>
      </c>
      <c r="C24" s="66" t="s">
        <v>47</v>
      </c>
      <c r="D24" s="63" t="s">
        <v>30</v>
      </c>
      <c r="E24" s="63">
        <v>2</v>
      </c>
      <c r="F24" s="65">
        <v>250</v>
      </c>
      <c r="G24" s="31">
        <f t="shared" si="16"/>
        <v>500</v>
      </c>
      <c r="H24" s="63">
        <v>2</v>
      </c>
      <c r="I24" s="105">
        <v>186</v>
      </c>
      <c r="J24" s="31">
        <f t="shared" si="17"/>
        <v>372</v>
      </c>
      <c r="K24" s="31">
        <f t="shared" ref="K24:M24" si="19">H24-E24</f>
        <v>0</v>
      </c>
      <c r="L24" s="31">
        <f t="shared" si="19"/>
        <v>-64</v>
      </c>
      <c r="M24" s="88">
        <f t="shared" si="19"/>
        <v>-128</v>
      </c>
      <c r="N24" s="106">
        <v>250</v>
      </c>
    </row>
    <row r="25" ht="19" customHeight="1" spans="1:14">
      <c r="A25" s="63">
        <v>3</v>
      </c>
      <c r="B25" s="27" t="s">
        <v>48</v>
      </c>
      <c r="C25" s="66" t="s">
        <v>49</v>
      </c>
      <c r="D25" s="63" t="s">
        <v>50</v>
      </c>
      <c r="E25" s="63">
        <v>2</v>
      </c>
      <c r="F25" s="65">
        <v>20</v>
      </c>
      <c r="G25" s="31">
        <f t="shared" si="16"/>
        <v>40</v>
      </c>
      <c r="H25" s="63">
        <v>2</v>
      </c>
      <c r="I25" s="105">
        <v>17.8</v>
      </c>
      <c r="J25" s="31">
        <f t="shared" si="17"/>
        <v>35.6</v>
      </c>
      <c r="K25" s="31">
        <f t="shared" ref="K25:M25" si="20">H25-E25</f>
        <v>0</v>
      </c>
      <c r="L25" s="31">
        <f t="shared" si="20"/>
        <v>-2.2</v>
      </c>
      <c r="M25" s="88">
        <f t="shared" si="20"/>
        <v>-4.4</v>
      </c>
      <c r="N25" s="106">
        <v>20</v>
      </c>
    </row>
    <row r="26" ht="19" customHeight="1" spans="1:14">
      <c r="A26" s="63">
        <v>4</v>
      </c>
      <c r="B26" s="58" t="s">
        <v>51</v>
      </c>
      <c r="C26" s="59" t="s">
        <v>52</v>
      </c>
      <c r="D26" s="27" t="s">
        <v>30</v>
      </c>
      <c r="E26" s="27">
        <v>3</v>
      </c>
      <c r="F26" s="65">
        <v>96</v>
      </c>
      <c r="G26" s="31">
        <f t="shared" si="16"/>
        <v>288</v>
      </c>
      <c r="H26" s="27">
        <v>3</v>
      </c>
      <c r="I26" s="105">
        <v>82</v>
      </c>
      <c r="J26" s="31">
        <f t="shared" si="17"/>
        <v>246</v>
      </c>
      <c r="K26" s="31">
        <f t="shared" ref="K26:M26" si="21">H26-E26</f>
        <v>0</v>
      </c>
      <c r="L26" s="31">
        <f t="shared" si="21"/>
        <v>-14</v>
      </c>
      <c r="M26" s="88">
        <f t="shared" si="21"/>
        <v>-42</v>
      </c>
      <c r="N26" s="106">
        <v>96</v>
      </c>
    </row>
    <row r="27" ht="52" customHeight="1" spans="1:14">
      <c r="A27" s="63">
        <v>5</v>
      </c>
      <c r="B27" s="60" t="s">
        <v>38</v>
      </c>
      <c r="C27" s="56" t="s">
        <v>39</v>
      </c>
      <c r="D27" s="27" t="s">
        <v>30</v>
      </c>
      <c r="E27" s="27">
        <v>3</v>
      </c>
      <c r="F27" s="30">
        <v>160</v>
      </c>
      <c r="G27" s="31">
        <f t="shared" si="16"/>
        <v>480</v>
      </c>
      <c r="H27" s="27">
        <v>3</v>
      </c>
      <c r="I27" s="87">
        <v>132.5</v>
      </c>
      <c r="J27" s="31">
        <f t="shared" si="17"/>
        <v>397.5</v>
      </c>
      <c r="K27" s="31">
        <f t="shared" ref="K27:M27" si="22">H27-E27</f>
        <v>0</v>
      </c>
      <c r="L27" s="31">
        <f t="shared" si="22"/>
        <v>-27.5</v>
      </c>
      <c r="M27" s="88">
        <f t="shared" si="22"/>
        <v>-82.5</v>
      </c>
      <c r="N27" s="89">
        <v>160</v>
      </c>
    </row>
    <row r="28" ht="29" customHeight="1" spans="1:14">
      <c r="A28" s="63">
        <v>6</v>
      </c>
      <c r="B28" s="29" t="s">
        <v>23</v>
      </c>
      <c r="C28" s="32" t="s">
        <v>24</v>
      </c>
      <c r="D28" s="29" t="s">
        <v>16</v>
      </c>
      <c r="E28" s="29">
        <v>164</v>
      </c>
      <c r="F28" s="33">
        <v>36</v>
      </c>
      <c r="G28" s="31">
        <f t="shared" si="16"/>
        <v>5904</v>
      </c>
      <c r="H28" s="29">
        <v>164</v>
      </c>
      <c r="I28" s="90">
        <v>30.8</v>
      </c>
      <c r="J28" s="31">
        <f t="shared" si="17"/>
        <v>5051.2</v>
      </c>
      <c r="K28" s="31">
        <f t="shared" ref="K28:M28" si="23">H28-E28</f>
        <v>0</v>
      </c>
      <c r="L28" s="31">
        <f t="shared" si="23"/>
        <v>-5.2</v>
      </c>
      <c r="M28" s="88">
        <f t="shared" si="23"/>
        <v>-852.8</v>
      </c>
      <c r="N28" s="91">
        <v>36</v>
      </c>
    </row>
    <row r="29" ht="37" customHeight="1" spans="1:14">
      <c r="A29" s="63">
        <v>7</v>
      </c>
      <c r="B29" s="60" t="s">
        <v>40</v>
      </c>
      <c r="C29" s="56" t="s">
        <v>41</v>
      </c>
      <c r="D29" s="27" t="s">
        <v>27</v>
      </c>
      <c r="E29" s="27">
        <v>1</v>
      </c>
      <c r="F29" s="30">
        <v>2000</v>
      </c>
      <c r="G29" s="31">
        <f t="shared" si="16"/>
        <v>2000</v>
      </c>
      <c r="H29" s="27">
        <v>1</v>
      </c>
      <c r="I29" s="87">
        <v>1550</v>
      </c>
      <c r="J29" s="31">
        <f t="shared" si="17"/>
        <v>1550</v>
      </c>
      <c r="K29" s="31">
        <f t="shared" ref="K29:M29" si="24">H29-E29</f>
        <v>0</v>
      </c>
      <c r="L29" s="31">
        <f t="shared" si="24"/>
        <v>-450</v>
      </c>
      <c r="M29" s="88">
        <f t="shared" si="24"/>
        <v>-450</v>
      </c>
      <c r="N29" s="89">
        <v>2000</v>
      </c>
    </row>
    <row r="30" s="2" customFormat="1" ht="24" customHeight="1" spans="1:17">
      <c r="A30" s="67" t="s">
        <v>53</v>
      </c>
      <c r="B30" s="68" t="s">
        <v>54</v>
      </c>
      <c r="C30" s="68"/>
      <c r="D30" s="23"/>
      <c r="E30" s="23"/>
      <c r="F30" s="61"/>
      <c r="G30" s="62">
        <f>SUM(G31:G35)</f>
        <v>12827.6</v>
      </c>
      <c r="H30" s="23"/>
      <c r="I30" s="24"/>
      <c r="J30" s="62">
        <f>SUM(J31:J35)</f>
        <v>10918.48</v>
      </c>
      <c r="K30" s="62"/>
      <c r="L30" s="62"/>
      <c r="M30" s="84">
        <f>J30-G30</f>
        <v>-1909.12</v>
      </c>
      <c r="N30" s="104"/>
      <c r="P30" s="7"/>
      <c r="Q30" s="86"/>
    </row>
    <row r="31" ht="27" customHeight="1" spans="1:14">
      <c r="A31" s="63">
        <v>1</v>
      </c>
      <c r="B31" s="26" t="s">
        <v>44</v>
      </c>
      <c r="C31" s="64" t="s">
        <v>45</v>
      </c>
      <c r="D31" s="63" t="s">
        <v>30</v>
      </c>
      <c r="E31" s="63">
        <v>1</v>
      </c>
      <c r="F31" s="65">
        <v>500</v>
      </c>
      <c r="G31" s="31">
        <f t="shared" ref="G31:G35" si="25">F31*E31</f>
        <v>500</v>
      </c>
      <c r="H31" s="63">
        <v>1</v>
      </c>
      <c r="I31" s="105">
        <v>415</v>
      </c>
      <c r="J31" s="31">
        <f t="shared" ref="J31:J35" si="26">I31*H31</f>
        <v>415</v>
      </c>
      <c r="K31" s="31">
        <f t="shared" ref="K31:M31" si="27">H31-E31</f>
        <v>0</v>
      </c>
      <c r="L31" s="31">
        <f t="shared" si="27"/>
        <v>-85</v>
      </c>
      <c r="M31" s="88">
        <f t="shared" si="27"/>
        <v>-85</v>
      </c>
      <c r="N31" s="106">
        <v>500</v>
      </c>
    </row>
    <row r="32" ht="18" customHeight="1" spans="1:14">
      <c r="A32" s="63">
        <v>2</v>
      </c>
      <c r="B32" s="27" t="s">
        <v>55</v>
      </c>
      <c r="C32" s="66" t="s">
        <v>56</v>
      </c>
      <c r="D32" s="63" t="s">
        <v>50</v>
      </c>
      <c r="E32" s="63">
        <v>2</v>
      </c>
      <c r="F32" s="65">
        <v>25</v>
      </c>
      <c r="G32" s="31">
        <f t="shared" si="25"/>
        <v>50</v>
      </c>
      <c r="H32" s="63">
        <v>2</v>
      </c>
      <c r="I32" s="105">
        <v>22</v>
      </c>
      <c r="J32" s="31">
        <f t="shared" si="26"/>
        <v>44</v>
      </c>
      <c r="K32" s="31">
        <f t="shared" ref="K32:M32" si="28">H32-E32</f>
        <v>0</v>
      </c>
      <c r="L32" s="31">
        <f t="shared" si="28"/>
        <v>-3</v>
      </c>
      <c r="M32" s="88">
        <f t="shared" si="28"/>
        <v>-6</v>
      </c>
      <c r="N32" s="106">
        <v>25</v>
      </c>
    </row>
    <row r="33" ht="18" customHeight="1" spans="1:14">
      <c r="A33" s="63">
        <v>3</v>
      </c>
      <c r="B33" s="58" t="s">
        <v>51</v>
      </c>
      <c r="C33" s="59" t="s">
        <v>52</v>
      </c>
      <c r="D33" s="27" t="s">
        <v>30</v>
      </c>
      <c r="E33" s="27">
        <v>6</v>
      </c>
      <c r="F33" s="65">
        <v>96</v>
      </c>
      <c r="G33" s="31">
        <f t="shared" si="25"/>
        <v>576</v>
      </c>
      <c r="H33" s="27">
        <v>6</v>
      </c>
      <c r="I33" s="105">
        <v>82</v>
      </c>
      <c r="J33" s="31">
        <f t="shared" si="26"/>
        <v>492</v>
      </c>
      <c r="K33" s="31">
        <f t="shared" ref="K33:M33" si="29">H33-E33</f>
        <v>0</v>
      </c>
      <c r="L33" s="31">
        <f t="shared" si="29"/>
        <v>-14</v>
      </c>
      <c r="M33" s="88">
        <f t="shared" si="29"/>
        <v>-84</v>
      </c>
      <c r="N33" s="106">
        <v>96</v>
      </c>
    </row>
    <row r="34" ht="55" customHeight="1" spans="1:14">
      <c r="A34" s="63">
        <v>4</v>
      </c>
      <c r="B34" s="60" t="s">
        <v>38</v>
      </c>
      <c r="C34" s="56" t="s">
        <v>39</v>
      </c>
      <c r="D34" s="27" t="s">
        <v>30</v>
      </c>
      <c r="E34" s="27">
        <v>10</v>
      </c>
      <c r="F34" s="30">
        <v>160</v>
      </c>
      <c r="G34" s="31">
        <f t="shared" si="25"/>
        <v>1600</v>
      </c>
      <c r="H34" s="27">
        <v>10</v>
      </c>
      <c r="I34" s="87">
        <v>132.5</v>
      </c>
      <c r="J34" s="31">
        <f t="shared" si="26"/>
        <v>1325</v>
      </c>
      <c r="K34" s="31">
        <f t="shared" ref="K34:M34" si="30">H34-E34</f>
        <v>0</v>
      </c>
      <c r="L34" s="31">
        <f t="shared" si="30"/>
        <v>-27.5</v>
      </c>
      <c r="M34" s="88">
        <f t="shared" si="30"/>
        <v>-275</v>
      </c>
      <c r="N34" s="89">
        <v>160</v>
      </c>
    </row>
    <row r="35" ht="26" customHeight="1" spans="1:14">
      <c r="A35" s="63">
        <v>5</v>
      </c>
      <c r="B35" s="29" t="s">
        <v>23</v>
      </c>
      <c r="C35" s="32" t="s">
        <v>24</v>
      </c>
      <c r="D35" s="29" t="s">
        <v>16</v>
      </c>
      <c r="E35" s="29">
        <v>280.6</v>
      </c>
      <c r="F35" s="33">
        <v>36</v>
      </c>
      <c r="G35" s="31">
        <f t="shared" si="25"/>
        <v>10101.6</v>
      </c>
      <c r="H35" s="29">
        <v>280.6</v>
      </c>
      <c r="I35" s="90">
        <v>30.8</v>
      </c>
      <c r="J35" s="31">
        <f t="shared" si="26"/>
        <v>8642.48</v>
      </c>
      <c r="K35" s="31">
        <f t="shared" ref="K35:M35" si="31">H35-E35</f>
        <v>0</v>
      </c>
      <c r="L35" s="31">
        <f t="shared" si="31"/>
        <v>-5.2</v>
      </c>
      <c r="M35" s="88">
        <f t="shared" si="31"/>
        <v>-1459.12</v>
      </c>
      <c r="N35" s="91">
        <v>36</v>
      </c>
    </row>
    <row r="36" s="2" customFormat="1" ht="25" customHeight="1" spans="1:17">
      <c r="A36" s="20" t="s">
        <v>57</v>
      </c>
      <c r="B36" s="68" t="s">
        <v>58</v>
      </c>
      <c r="C36" s="68"/>
      <c r="D36" s="23"/>
      <c r="E36" s="23"/>
      <c r="F36" s="61"/>
      <c r="G36" s="62">
        <f>SUM(G37:G50)</f>
        <v>95528</v>
      </c>
      <c r="H36" s="23"/>
      <c r="I36" s="24"/>
      <c r="J36" s="62">
        <f>SUM(J37:J50)</f>
        <v>77882.7</v>
      </c>
      <c r="K36" s="62"/>
      <c r="L36" s="62"/>
      <c r="M36" s="84">
        <f>J36-G36</f>
        <v>-17645.3</v>
      </c>
      <c r="N36" s="104"/>
      <c r="P36" s="7"/>
      <c r="Q36" s="86"/>
    </row>
    <row r="37" ht="38" customHeight="1" spans="1:14">
      <c r="A37" s="63">
        <v>1</v>
      </c>
      <c r="B37" s="27" t="s">
        <v>14</v>
      </c>
      <c r="C37" s="28" t="s">
        <v>15</v>
      </c>
      <c r="D37" s="29" t="s">
        <v>16</v>
      </c>
      <c r="E37" s="27">
        <v>115</v>
      </c>
      <c r="F37" s="30">
        <v>250</v>
      </c>
      <c r="G37" s="31">
        <f t="shared" ref="G37:G43" si="32">F37*E37</f>
        <v>28750</v>
      </c>
      <c r="H37" s="27">
        <v>115</v>
      </c>
      <c r="I37" s="87">
        <v>208.4</v>
      </c>
      <c r="J37" s="31">
        <f t="shared" ref="J37:J43" si="33">I37*H37</f>
        <v>23966</v>
      </c>
      <c r="K37" s="31">
        <f t="shared" ref="K37:M37" si="34">H37-E37</f>
        <v>0</v>
      </c>
      <c r="L37" s="31">
        <f t="shared" si="34"/>
        <v>-41.6</v>
      </c>
      <c r="M37" s="88">
        <f t="shared" si="34"/>
        <v>-4784</v>
      </c>
      <c r="N37" s="89">
        <v>250</v>
      </c>
    </row>
    <row r="38" ht="29" customHeight="1" spans="1:14">
      <c r="A38" s="63">
        <v>2</v>
      </c>
      <c r="B38" s="27" t="s">
        <v>17</v>
      </c>
      <c r="C38" s="28" t="s">
        <v>59</v>
      </c>
      <c r="D38" s="29" t="s">
        <v>16</v>
      </c>
      <c r="E38" s="29">
        <v>345</v>
      </c>
      <c r="F38" s="30">
        <v>65</v>
      </c>
      <c r="G38" s="31">
        <f t="shared" si="32"/>
        <v>22425</v>
      </c>
      <c r="H38" s="29">
        <v>345</v>
      </c>
      <c r="I38" s="87">
        <v>47.2</v>
      </c>
      <c r="J38" s="31">
        <f t="shared" si="33"/>
        <v>16284</v>
      </c>
      <c r="K38" s="31">
        <f t="shared" ref="K38:M38" si="35">H38-E38</f>
        <v>0</v>
      </c>
      <c r="L38" s="31">
        <f t="shared" si="35"/>
        <v>-17.8</v>
      </c>
      <c r="M38" s="88">
        <f t="shared" si="35"/>
        <v>-6141</v>
      </c>
      <c r="N38" s="89">
        <v>65</v>
      </c>
    </row>
    <row r="39" ht="29" customHeight="1" spans="1:14">
      <c r="A39" s="63">
        <v>3</v>
      </c>
      <c r="B39" s="29" t="s">
        <v>19</v>
      </c>
      <c r="C39" s="32" t="s">
        <v>60</v>
      </c>
      <c r="D39" s="29" t="s">
        <v>16</v>
      </c>
      <c r="E39" s="29">
        <v>115</v>
      </c>
      <c r="F39" s="33">
        <v>47</v>
      </c>
      <c r="G39" s="31">
        <f t="shared" si="32"/>
        <v>5405</v>
      </c>
      <c r="H39" s="29">
        <v>115</v>
      </c>
      <c r="I39" s="90">
        <v>36.4</v>
      </c>
      <c r="J39" s="31">
        <f t="shared" si="33"/>
        <v>4186</v>
      </c>
      <c r="K39" s="31">
        <f t="shared" ref="K39:M39" si="36">H39-E39</f>
        <v>0</v>
      </c>
      <c r="L39" s="31">
        <f t="shared" si="36"/>
        <v>-10.6</v>
      </c>
      <c r="M39" s="88">
        <f t="shared" si="36"/>
        <v>-1219</v>
      </c>
      <c r="N39" s="91">
        <v>47</v>
      </c>
    </row>
    <row r="40" ht="303" customHeight="1" spans="1:14">
      <c r="A40" s="63">
        <v>4</v>
      </c>
      <c r="B40" s="29" t="s">
        <v>21</v>
      </c>
      <c r="C40" s="32" t="s">
        <v>22</v>
      </c>
      <c r="D40" s="29" t="s">
        <v>16</v>
      </c>
      <c r="E40" s="29">
        <v>115</v>
      </c>
      <c r="F40" s="33">
        <v>80</v>
      </c>
      <c r="G40" s="31">
        <f t="shared" si="32"/>
        <v>9200</v>
      </c>
      <c r="H40" s="29">
        <v>115</v>
      </c>
      <c r="I40" s="90">
        <v>72.5</v>
      </c>
      <c r="J40" s="31">
        <f t="shared" si="33"/>
        <v>8337.5</v>
      </c>
      <c r="K40" s="31">
        <f t="shared" ref="K40:M40" si="37">H40-E40</f>
        <v>0</v>
      </c>
      <c r="L40" s="31">
        <f t="shared" si="37"/>
        <v>-7.5</v>
      </c>
      <c r="M40" s="88">
        <f t="shared" si="37"/>
        <v>-862.5</v>
      </c>
      <c r="N40" s="91">
        <v>80</v>
      </c>
    </row>
    <row r="41" ht="27" customHeight="1" spans="1:14">
      <c r="A41" s="63">
        <v>5</v>
      </c>
      <c r="B41" s="29" t="s">
        <v>23</v>
      </c>
      <c r="C41" s="32" t="s">
        <v>24</v>
      </c>
      <c r="D41" s="29" t="s">
        <v>16</v>
      </c>
      <c r="E41" s="29">
        <v>237</v>
      </c>
      <c r="F41" s="33">
        <v>36</v>
      </c>
      <c r="G41" s="31">
        <f t="shared" si="32"/>
        <v>8532</v>
      </c>
      <c r="H41" s="29">
        <v>237</v>
      </c>
      <c r="I41" s="90">
        <v>30.8</v>
      </c>
      <c r="J41" s="31">
        <f t="shared" si="33"/>
        <v>7299.6</v>
      </c>
      <c r="K41" s="31">
        <f t="shared" ref="K41:M41" si="38">H41-E41</f>
        <v>0</v>
      </c>
      <c r="L41" s="31">
        <f t="shared" si="38"/>
        <v>-5.2</v>
      </c>
      <c r="M41" s="88">
        <f t="shared" si="38"/>
        <v>-1232.4</v>
      </c>
      <c r="N41" s="91">
        <v>36</v>
      </c>
    </row>
    <row r="42" ht="64" customHeight="1" spans="1:14">
      <c r="A42" s="63">
        <v>6</v>
      </c>
      <c r="B42" s="29" t="s">
        <v>25</v>
      </c>
      <c r="C42" s="32" t="s">
        <v>26</v>
      </c>
      <c r="D42" s="29" t="s">
        <v>27</v>
      </c>
      <c r="E42" s="29">
        <v>1</v>
      </c>
      <c r="F42" s="33">
        <v>4000</v>
      </c>
      <c r="G42" s="31">
        <f t="shared" si="32"/>
        <v>4000</v>
      </c>
      <c r="H42" s="29">
        <v>1</v>
      </c>
      <c r="I42" s="90">
        <v>3550</v>
      </c>
      <c r="J42" s="31">
        <f t="shared" si="33"/>
        <v>3550</v>
      </c>
      <c r="K42" s="31">
        <f t="shared" ref="K42:M42" si="39">H42-E42</f>
        <v>0</v>
      </c>
      <c r="L42" s="31">
        <f t="shared" si="39"/>
        <v>-450</v>
      </c>
      <c r="M42" s="88">
        <f t="shared" si="39"/>
        <v>-450</v>
      </c>
      <c r="N42" s="91">
        <v>4000</v>
      </c>
    </row>
    <row r="43" ht="409" customHeight="1" spans="1:14">
      <c r="A43" s="69">
        <v>7</v>
      </c>
      <c r="B43" s="35" t="s">
        <v>28</v>
      </c>
      <c r="C43" s="36" t="s">
        <v>61</v>
      </c>
      <c r="D43" s="37" t="s">
        <v>30</v>
      </c>
      <c r="E43" s="37">
        <v>3</v>
      </c>
      <c r="F43" s="38">
        <v>530</v>
      </c>
      <c r="G43" s="39">
        <f t="shared" si="32"/>
        <v>1590</v>
      </c>
      <c r="H43" s="37">
        <v>3</v>
      </c>
      <c r="I43" s="92">
        <v>465</v>
      </c>
      <c r="J43" s="39">
        <f t="shared" si="33"/>
        <v>1395</v>
      </c>
      <c r="K43" s="39">
        <f t="shared" ref="K43:M43" si="40">H43-E43</f>
        <v>0</v>
      </c>
      <c r="L43" s="39">
        <f t="shared" si="40"/>
        <v>-65</v>
      </c>
      <c r="M43" s="93">
        <f t="shared" si="40"/>
        <v>-195</v>
      </c>
      <c r="N43" s="94">
        <v>530</v>
      </c>
    </row>
    <row r="44" ht="342" customHeight="1" spans="1:14">
      <c r="A44" s="70"/>
      <c r="B44" s="47"/>
      <c r="C44" s="48"/>
      <c r="D44" s="49"/>
      <c r="E44" s="49"/>
      <c r="F44" s="50"/>
      <c r="G44" s="51"/>
      <c r="H44" s="49"/>
      <c r="I44" s="98"/>
      <c r="J44" s="51"/>
      <c r="K44" s="51"/>
      <c r="L44" s="51"/>
      <c r="M44" s="99"/>
      <c r="N44" s="100"/>
    </row>
    <row r="45" ht="409" customHeight="1" spans="1:14">
      <c r="A45" s="69">
        <v>8</v>
      </c>
      <c r="B45" s="52" t="s">
        <v>31</v>
      </c>
      <c r="C45" s="71" t="s">
        <v>32</v>
      </c>
      <c r="D45" s="37" t="s">
        <v>30</v>
      </c>
      <c r="E45" s="37">
        <v>9</v>
      </c>
      <c r="F45" s="38">
        <v>520</v>
      </c>
      <c r="G45" s="39">
        <f t="shared" ref="G45:G50" si="41">F45*E45</f>
        <v>4680</v>
      </c>
      <c r="H45" s="37">
        <v>9</v>
      </c>
      <c r="I45" s="92">
        <v>465</v>
      </c>
      <c r="J45" s="39">
        <f t="shared" ref="J45:J50" si="42">I45*H45</f>
        <v>4185</v>
      </c>
      <c r="K45" s="39">
        <f t="shared" ref="K45:M45" si="43">H45-E45</f>
        <v>0</v>
      </c>
      <c r="L45" s="39">
        <f t="shared" si="43"/>
        <v>-55</v>
      </c>
      <c r="M45" s="93">
        <f t="shared" si="43"/>
        <v>-495</v>
      </c>
      <c r="N45" s="94">
        <v>520</v>
      </c>
    </row>
    <row r="46" ht="409" customHeight="1" spans="1:14">
      <c r="A46" s="70"/>
      <c r="B46" s="54"/>
      <c r="C46" s="72"/>
      <c r="D46" s="49"/>
      <c r="E46" s="49"/>
      <c r="F46" s="50"/>
      <c r="G46" s="51"/>
      <c r="H46" s="49"/>
      <c r="I46" s="98"/>
      <c r="J46" s="51"/>
      <c r="K46" s="51"/>
      <c r="L46" s="51"/>
      <c r="M46" s="99"/>
      <c r="N46" s="100"/>
    </row>
    <row r="47" ht="18" customHeight="1" spans="1:14">
      <c r="A47" s="63">
        <v>9</v>
      </c>
      <c r="B47" s="55" t="s">
        <v>33</v>
      </c>
      <c r="C47" s="56" t="s">
        <v>34</v>
      </c>
      <c r="D47" s="27" t="s">
        <v>30</v>
      </c>
      <c r="E47" s="27">
        <v>12</v>
      </c>
      <c r="F47" s="57">
        <v>80</v>
      </c>
      <c r="G47" s="31">
        <f t="shared" si="41"/>
        <v>960</v>
      </c>
      <c r="H47" s="27">
        <v>12</v>
      </c>
      <c r="I47" s="102">
        <v>68.5</v>
      </c>
      <c r="J47" s="31">
        <f t="shared" si="42"/>
        <v>822</v>
      </c>
      <c r="K47" s="31">
        <f t="shared" ref="K47:M47" si="44">H47-E47</f>
        <v>0</v>
      </c>
      <c r="L47" s="31">
        <f t="shared" si="44"/>
        <v>-11.5</v>
      </c>
      <c r="M47" s="88">
        <f t="shared" si="44"/>
        <v>-138</v>
      </c>
      <c r="N47" s="103">
        <v>80</v>
      </c>
    </row>
    <row r="48" ht="18" customHeight="1" spans="1:14">
      <c r="A48" s="63">
        <v>10</v>
      </c>
      <c r="B48" s="73" t="s">
        <v>35</v>
      </c>
      <c r="C48" s="74" t="s">
        <v>36</v>
      </c>
      <c r="D48" s="27" t="s">
        <v>37</v>
      </c>
      <c r="E48" s="27">
        <v>187</v>
      </c>
      <c r="F48" s="57">
        <v>18</v>
      </c>
      <c r="G48" s="31">
        <f t="shared" si="41"/>
        <v>3366</v>
      </c>
      <c r="H48" s="27">
        <v>187</v>
      </c>
      <c r="I48" s="102">
        <v>14.8</v>
      </c>
      <c r="J48" s="31">
        <f t="shared" si="42"/>
        <v>2767.6</v>
      </c>
      <c r="K48" s="31">
        <f t="shared" ref="K48:M48" si="45">H48-E48</f>
        <v>0</v>
      </c>
      <c r="L48" s="31">
        <f t="shared" si="45"/>
        <v>-3.2</v>
      </c>
      <c r="M48" s="88">
        <f t="shared" si="45"/>
        <v>-598.4</v>
      </c>
      <c r="N48" s="103">
        <v>18</v>
      </c>
    </row>
    <row r="49" ht="66" customHeight="1" spans="1:14">
      <c r="A49" s="63">
        <v>11</v>
      </c>
      <c r="B49" s="60" t="s">
        <v>38</v>
      </c>
      <c r="C49" s="56" t="s">
        <v>39</v>
      </c>
      <c r="D49" s="27" t="s">
        <v>30</v>
      </c>
      <c r="E49" s="27">
        <v>12</v>
      </c>
      <c r="F49" s="30">
        <v>160</v>
      </c>
      <c r="G49" s="31">
        <f t="shared" si="41"/>
        <v>1920</v>
      </c>
      <c r="H49" s="27">
        <v>12</v>
      </c>
      <c r="I49" s="87">
        <v>132.5</v>
      </c>
      <c r="J49" s="31">
        <f t="shared" si="42"/>
        <v>1590</v>
      </c>
      <c r="K49" s="31">
        <f t="shared" ref="K49:M49" si="46">H49-E49</f>
        <v>0</v>
      </c>
      <c r="L49" s="31">
        <f t="shared" si="46"/>
        <v>-27.5</v>
      </c>
      <c r="M49" s="88">
        <f t="shared" si="46"/>
        <v>-330</v>
      </c>
      <c r="N49" s="89">
        <v>160</v>
      </c>
    </row>
    <row r="50" ht="18" customHeight="1" spans="1:14">
      <c r="A50" s="63">
        <v>12</v>
      </c>
      <c r="B50" s="60" t="s">
        <v>40</v>
      </c>
      <c r="C50" s="56" t="s">
        <v>41</v>
      </c>
      <c r="D50" s="27" t="s">
        <v>27</v>
      </c>
      <c r="E50" s="27">
        <v>1</v>
      </c>
      <c r="F50" s="30">
        <v>4700</v>
      </c>
      <c r="G50" s="31">
        <f t="shared" si="41"/>
        <v>4700</v>
      </c>
      <c r="H50" s="27">
        <v>1</v>
      </c>
      <c r="I50" s="87">
        <v>3500</v>
      </c>
      <c r="J50" s="31">
        <f t="shared" si="42"/>
        <v>3500</v>
      </c>
      <c r="K50" s="31">
        <f t="shared" ref="K50:M50" si="47">H50-E50</f>
        <v>0</v>
      </c>
      <c r="L50" s="31">
        <f t="shared" si="47"/>
        <v>-1200</v>
      </c>
      <c r="M50" s="88">
        <f t="shared" si="47"/>
        <v>-1200</v>
      </c>
      <c r="N50" s="89">
        <v>4700</v>
      </c>
    </row>
    <row r="51" s="2" customFormat="1" ht="24" customHeight="1" spans="1:17">
      <c r="A51" s="20" t="s">
        <v>62</v>
      </c>
      <c r="B51" s="68" t="s">
        <v>63</v>
      </c>
      <c r="C51" s="68"/>
      <c r="D51" s="23"/>
      <c r="E51" s="23"/>
      <c r="F51" s="61"/>
      <c r="G51" s="62">
        <f>SUM(G52:G63)</f>
        <v>405090</v>
      </c>
      <c r="H51" s="23"/>
      <c r="I51" s="24"/>
      <c r="J51" s="62">
        <f>SUM(J52:J63)</f>
        <v>337783.5</v>
      </c>
      <c r="K51" s="62"/>
      <c r="L51" s="62"/>
      <c r="M51" s="84">
        <f>J51-G51</f>
        <v>-67306.5</v>
      </c>
      <c r="N51" s="104"/>
      <c r="P51" s="7"/>
      <c r="Q51" s="86"/>
    </row>
    <row r="52" ht="40" customHeight="1" spans="1:14">
      <c r="A52" s="63">
        <v>1</v>
      </c>
      <c r="B52" s="27" t="s">
        <v>14</v>
      </c>
      <c r="C52" s="28" t="s">
        <v>15</v>
      </c>
      <c r="D52" s="29" t="s">
        <v>16</v>
      </c>
      <c r="E52" s="27">
        <v>575</v>
      </c>
      <c r="F52" s="30">
        <v>250</v>
      </c>
      <c r="G52" s="31">
        <f t="shared" ref="G52:G63" si="48">F52*E52</f>
        <v>143750</v>
      </c>
      <c r="H52" s="27">
        <v>575</v>
      </c>
      <c r="I52" s="87">
        <v>208.4</v>
      </c>
      <c r="J52" s="31">
        <f t="shared" ref="J52:J63" si="49">I52*H52</f>
        <v>119830</v>
      </c>
      <c r="K52" s="31">
        <f t="shared" ref="K52:M52" si="50">H52-E52</f>
        <v>0</v>
      </c>
      <c r="L52" s="31">
        <f t="shared" si="50"/>
        <v>-41.6</v>
      </c>
      <c r="M52" s="88">
        <f t="shared" si="50"/>
        <v>-23920</v>
      </c>
      <c r="N52" s="89">
        <v>250</v>
      </c>
    </row>
    <row r="53" ht="26" customHeight="1" spans="1:14">
      <c r="A53" s="63">
        <v>2</v>
      </c>
      <c r="B53" s="27" t="s">
        <v>17</v>
      </c>
      <c r="C53" s="28" t="s">
        <v>59</v>
      </c>
      <c r="D53" s="29" t="s">
        <v>16</v>
      </c>
      <c r="E53" s="27">
        <v>575</v>
      </c>
      <c r="F53" s="30">
        <v>65</v>
      </c>
      <c r="G53" s="31">
        <f t="shared" si="48"/>
        <v>37375</v>
      </c>
      <c r="H53" s="27">
        <v>575</v>
      </c>
      <c r="I53" s="87">
        <v>47.2</v>
      </c>
      <c r="J53" s="31">
        <f t="shared" si="49"/>
        <v>27140</v>
      </c>
      <c r="K53" s="31">
        <f t="shared" ref="K53:M53" si="51">H53-E53</f>
        <v>0</v>
      </c>
      <c r="L53" s="31">
        <f t="shared" si="51"/>
        <v>-17.8</v>
      </c>
      <c r="M53" s="88">
        <f t="shared" si="51"/>
        <v>-10235</v>
      </c>
      <c r="N53" s="89">
        <v>65</v>
      </c>
    </row>
    <row r="54" ht="19" customHeight="1" spans="1:14">
      <c r="A54" s="63">
        <v>3</v>
      </c>
      <c r="B54" s="29" t="s">
        <v>64</v>
      </c>
      <c r="C54" s="32" t="s">
        <v>20</v>
      </c>
      <c r="D54" s="29" t="s">
        <v>16</v>
      </c>
      <c r="E54" s="29">
        <v>575</v>
      </c>
      <c r="F54" s="33">
        <v>47</v>
      </c>
      <c r="G54" s="31">
        <f t="shared" si="48"/>
        <v>27025</v>
      </c>
      <c r="H54" s="29">
        <v>575</v>
      </c>
      <c r="I54" s="90">
        <v>36.4</v>
      </c>
      <c r="J54" s="31">
        <f t="shared" si="49"/>
        <v>20930</v>
      </c>
      <c r="K54" s="31">
        <f t="shared" ref="K54:M54" si="52">H54-E54</f>
        <v>0</v>
      </c>
      <c r="L54" s="31">
        <f t="shared" si="52"/>
        <v>-10.6</v>
      </c>
      <c r="M54" s="88">
        <f t="shared" si="52"/>
        <v>-6095</v>
      </c>
      <c r="N54" s="91">
        <v>47</v>
      </c>
    </row>
    <row r="55" ht="295" customHeight="1" spans="1:14">
      <c r="A55" s="63">
        <v>4</v>
      </c>
      <c r="B55" s="29" t="s">
        <v>21</v>
      </c>
      <c r="C55" s="32" t="s">
        <v>22</v>
      </c>
      <c r="D55" s="29" t="s">
        <v>16</v>
      </c>
      <c r="E55" s="29">
        <v>575</v>
      </c>
      <c r="F55" s="33">
        <v>80</v>
      </c>
      <c r="G55" s="31">
        <f t="shared" si="48"/>
        <v>46000</v>
      </c>
      <c r="H55" s="29">
        <v>575</v>
      </c>
      <c r="I55" s="90">
        <v>72.5</v>
      </c>
      <c r="J55" s="31">
        <f t="shared" si="49"/>
        <v>41687.5</v>
      </c>
      <c r="K55" s="31">
        <f t="shared" ref="K55:M55" si="53">H55-E55</f>
        <v>0</v>
      </c>
      <c r="L55" s="31">
        <f t="shared" si="53"/>
        <v>-7.5</v>
      </c>
      <c r="M55" s="88">
        <f t="shared" si="53"/>
        <v>-4312.5</v>
      </c>
      <c r="N55" s="91">
        <v>80</v>
      </c>
    </row>
    <row r="56" ht="28" customHeight="1" spans="1:14">
      <c r="A56" s="63">
        <v>5</v>
      </c>
      <c r="B56" s="29" t="s">
        <v>23</v>
      </c>
      <c r="C56" s="32" t="s">
        <v>24</v>
      </c>
      <c r="D56" s="29" t="s">
        <v>16</v>
      </c>
      <c r="E56" s="29">
        <v>1185</v>
      </c>
      <c r="F56" s="33">
        <v>36</v>
      </c>
      <c r="G56" s="31">
        <f t="shared" si="48"/>
        <v>42660</v>
      </c>
      <c r="H56" s="29">
        <v>1185</v>
      </c>
      <c r="I56" s="90">
        <v>30.8</v>
      </c>
      <c r="J56" s="31">
        <f t="shared" si="49"/>
        <v>36498</v>
      </c>
      <c r="K56" s="31">
        <f t="shared" ref="K56:M56" si="54">H56-E56</f>
        <v>0</v>
      </c>
      <c r="L56" s="31">
        <f t="shared" si="54"/>
        <v>-5.2</v>
      </c>
      <c r="M56" s="88">
        <f t="shared" si="54"/>
        <v>-6162</v>
      </c>
      <c r="N56" s="91">
        <v>36</v>
      </c>
    </row>
    <row r="57" ht="61" customHeight="1" spans="1:14">
      <c r="A57" s="63">
        <v>6</v>
      </c>
      <c r="B57" s="29" t="s">
        <v>25</v>
      </c>
      <c r="C57" s="32" t="s">
        <v>26</v>
      </c>
      <c r="D57" s="29" t="s">
        <v>27</v>
      </c>
      <c r="E57" s="29">
        <v>5</v>
      </c>
      <c r="F57" s="33">
        <v>4000</v>
      </c>
      <c r="G57" s="31">
        <f t="shared" si="48"/>
        <v>20000</v>
      </c>
      <c r="H57" s="29">
        <v>5</v>
      </c>
      <c r="I57" s="90">
        <v>3550</v>
      </c>
      <c r="J57" s="31">
        <f t="shared" si="49"/>
        <v>17750</v>
      </c>
      <c r="K57" s="31">
        <f t="shared" ref="K57:M57" si="55">H57-E57</f>
        <v>0</v>
      </c>
      <c r="L57" s="31">
        <f t="shared" si="55"/>
        <v>-450</v>
      </c>
      <c r="M57" s="88">
        <f t="shared" si="55"/>
        <v>-2250</v>
      </c>
      <c r="N57" s="91">
        <v>4000</v>
      </c>
    </row>
    <row r="58" ht="409.5" spans="1:14">
      <c r="A58" s="63">
        <v>7</v>
      </c>
      <c r="B58" s="75" t="s">
        <v>28</v>
      </c>
      <c r="C58" s="56" t="s">
        <v>92</v>
      </c>
      <c r="D58" s="27" t="s">
        <v>30</v>
      </c>
      <c r="E58" s="27">
        <v>15</v>
      </c>
      <c r="F58" s="57">
        <v>530</v>
      </c>
      <c r="G58" s="31">
        <f t="shared" si="48"/>
        <v>7950</v>
      </c>
      <c r="H58" s="27">
        <v>15</v>
      </c>
      <c r="I58" s="102">
        <v>465</v>
      </c>
      <c r="J58" s="31">
        <f t="shared" si="49"/>
        <v>6975</v>
      </c>
      <c r="K58" s="31">
        <f t="shared" ref="K58:M58" si="56">H58-E58</f>
        <v>0</v>
      </c>
      <c r="L58" s="31">
        <f t="shared" si="56"/>
        <v>-65</v>
      </c>
      <c r="M58" s="88">
        <f t="shared" si="56"/>
        <v>-975</v>
      </c>
      <c r="N58" s="103">
        <v>530</v>
      </c>
    </row>
    <row r="59" ht="409" customHeight="1" spans="1:14">
      <c r="A59" s="63">
        <v>8</v>
      </c>
      <c r="B59" s="60" t="s">
        <v>31</v>
      </c>
      <c r="C59" s="56" t="s">
        <v>93</v>
      </c>
      <c r="D59" s="27" t="s">
        <v>30</v>
      </c>
      <c r="E59" s="27">
        <v>45</v>
      </c>
      <c r="F59" s="57">
        <v>520</v>
      </c>
      <c r="G59" s="31">
        <f t="shared" si="48"/>
        <v>23400</v>
      </c>
      <c r="H59" s="27">
        <v>45</v>
      </c>
      <c r="I59" s="102">
        <v>465</v>
      </c>
      <c r="J59" s="31">
        <f t="shared" si="49"/>
        <v>20925</v>
      </c>
      <c r="K59" s="31">
        <f t="shared" ref="K59:M59" si="57">H59-E59</f>
        <v>0</v>
      </c>
      <c r="L59" s="31">
        <f t="shared" si="57"/>
        <v>-55</v>
      </c>
      <c r="M59" s="88">
        <f t="shared" si="57"/>
        <v>-2475</v>
      </c>
      <c r="N59" s="103">
        <v>520</v>
      </c>
    </row>
    <row r="60" ht="18" customHeight="1" spans="1:14">
      <c r="A60" s="63">
        <v>9</v>
      </c>
      <c r="B60" s="55" t="s">
        <v>33</v>
      </c>
      <c r="C60" s="56" t="s">
        <v>34</v>
      </c>
      <c r="D60" s="27" t="s">
        <v>30</v>
      </c>
      <c r="E60" s="27">
        <v>60</v>
      </c>
      <c r="F60" s="57">
        <v>80</v>
      </c>
      <c r="G60" s="31">
        <f t="shared" si="48"/>
        <v>4800</v>
      </c>
      <c r="H60" s="27">
        <v>60</v>
      </c>
      <c r="I60" s="102">
        <v>68.5</v>
      </c>
      <c r="J60" s="31">
        <f t="shared" si="49"/>
        <v>4110</v>
      </c>
      <c r="K60" s="31">
        <f t="shared" ref="K60:M60" si="58">H60-E60</f>
        <v>0</v>
      </c>
      <c r="L60" s="31">
        <f t="shared" si="58"/>
        <v>-11.5</v>
      </c>
      <c r="M60" s="88">
        <f t="shared" si="58"/>
        <v>-690</v>
      </c>
      <c r="N60" s="103">
        <v>80</v>
      </c>
    </row>
    <row r="61" ht="18" customHeight="1" spans="1:14">
      <c r="A61" s="63">
        <v>10</v>
      </c>
      <c r="B61" s="76" t="s">
        <v>35</v>
      </c>
      <c r="C61" s="77" t="s">
        <v>36</v>
      </c>
      <c r="D61" s="37" t="s">
        <v>37</v>
      </c>
      <c r="E61" s="37">
        <v>935</v>
      </c>
      <c r="F61" s="38">
        <v>18</v>
      </c>
      <c r="G61" s="31">
        <f t="shared" si="48"/>
        <v>16830</v>
      </c>
      <c r="H61" s="37">
        <v>935</v>
      </c>
      <c r="I61" s="102">
        <v>14.8</v>
      </c>
      <c r="J61" s="31">
        <f t="shared" si="49"/>
        <v>13838</v>
      </c>
      <c r="K61" s="31">
        <f t="shared" ref="K61:M61" si="59">H61-E61</f>
        <v>0</v>
      </c>
      <c r="L61" s="31">
        <f t="shared" si="59"/>
        <v>-3.2</v>
      </c>
      <c r="M61" s="88">
        <f t="shared" si="59"/>
        <v>-2992</v>
      </c>
      <c r="N61" s="94">
        <v>18</v>
      </c>
    </row>
    <row r="62" ht="56" customHeight="1" spans="1:14">
      <c r="A62" s="63">
        <v>11</v>
      </c>
      <c r="B62" s="60" t="s">
        <v>38</v>
      </c>
      <c r="C62" s="56" t="s">
        <v>39</v>
      </c>
      <c r="D62" s="27" t="s">
        <v>30</v>
      </c>
      <c r="E62" s="27">
        <v>80</v>
      </c>
      <c r="F62" s="30">
        <v>160</v>
      </c>
      <c r="G62" s="31">
        <f t="shared" si="48"/>
        <v>12800</v>
      </c>
      <c r="H62" s="27">
        <v>80</v>
      </c>
      <c r="I62" s="87">
        <v>132.5</v>
      </c>
      <c r="J62" s="31">
        <f t="shared" si="49"/>
        <v>10600</v>
      </c>
      <c r="K62" s="31">
        <f t="shared" ref="K62:M62" si="60">H62-E62</f>
        <v>0</v>
      </c>
      <c r="L62" s="31">
        <f t="shared" si="60"/>
        <v>-27.5</v>
      </c>
      <c r="M62" s="88">
        <f t="shared" si="60"/>
        <v>-2200</v>
      </c>
      <c r="N62" s="89">
        <v>160</v>
      </c>
    </row>
    <row r="63" ht="18" customHeight="1" spans="1:14">
      <c r="A63" s="63">
        <v>12</v>
      </c>
      <c r="B63" s="60" t="s">
        <v>40</v>
      </c>
      <c r="C63" s="56" t="s">
        <v>41</v>
      </c>
      <c r="D63" s="27" t="s">
        <v>27</v>
      </c>
      <c r="E63" s="27">
        <v>5</v>
      </c>
      <c r="F63" s="30">
        <v>4500</v>
      </c>
      <c r="G63" s="31">
        <f t="shared" si="48"/>
        <v>22500</v>
      </c>
      <c r="H63" s="27">
        <v>5</v>
      </c>
      <c r="I63" s="87">
        <v>3500</v>
      </c>
      <c r="J63" s="31">
        <f t="shared" si="49"/>
        <v>17500</v>
      </c>
      <c r="K63" s="31">
        <f t="shared" ref="K63:M63" si="61">H63-E63</f>
        <v>0</v>
      </c>
      <c r="L63" s="31">
        <f t="shared" si="61"/>
        <v>-1000</v>
      </c>
      <c r="M63" s="88">
        <f t="shared" si="61"/>
        <v>-5000</v>
      </c>
      <c r="N63" s="89">
        <v>4500</v>
      </c>
    </row>
    <row r="64" s="2" customFormat="1" ht="23" customHeight="1" spans="1:17">
      <c r="A64" s="20" t="s">
        <v>67</v>
      </c>
      <c r="B64" s="21" t="s">
        <v>68</v>
      </c>
      <c r="C64" s="22"/>
      <c r="D64" s="23"/>
      <c r="E64" s="23"/>
      <c r="F64" s="78"/>
      <c r="G64" s="62">
        <f>SUM(G65:G70)</f>
        <v>9452</v>
      </c>
      <c r="H64" s="23"/>
      <c r="I64" s="24"/>
      <c r="J64" s="62">
        <f>SUM(J65:J70)</f>
        <v>7989</v>
      </c>
      <c r="K64" s="62"/>
      <c r="L64" s="62"/>
      <c r="M64" s="84">
        <f>J64-G64</f>
        <v>-1463</v>
      </c>
      <c r="N64" s="78"/>
      <c r="P64" s="7"/>
      <c r="Q64" s="86"/>
    </row>
    <row r="65" ht="25" customHeight="1" spans="1:14">
      <c r="A65" s="26">
        <v>1</v>
      </c>
      <c r="B65" s="26" t="s">
        <v>44</v>
      </c>
      <c r="C65" s="64" t="s">
        <v>45</v>
      </c>
      <c r="D65" s="63" t="s">
        <v>30</v>
      </c>
      <c r="E65" s="63">
        <v>1</v>
      </c>
      <c r="F65" s="65">
        <v>500</v>
      </c>
      <c r="G65" s="31">
        <f t="shared" ref="G65:G70" si="62">F65*E65</f>
        <v>500</v>
      </c>
      <c r="H65" s="63">
        <v>1</v>
      </c>
      <c r="I65" s="105">
        <v>415</v>
      </c>
      <c r="J65" s="31">
        <f t="shared" ref="J65:J70" si="63">I65*H65</f>
        <v>415</v>
      </c>
      <c r="K65" s="31">
        <f t="shared" ref="K65:M65" si="64">H65-E65</f>
        <v>0</v>
      </c>
      <c r="L65" s="31">
        <f t="shared" si="64"/>
        <v>-85</v>
      </c>
      <c r="M65" s="88">
        <f t="shared" si="64"/>
        <v>-85</v>
      </c>
      <c r="N65" s="106">
        <v>500</v>
      </c>
    </row>
    <row r="66" ht="20" customHeight="1" spans="1:14">
      <c r="A66" s="26">
        <v>2</v>
      </c>
      <c r="B66" s="27" t="s">
        <v>48</v>
      </c>
      <c r="C66" s="66" t="s">
        <v>49</v>
      </c>
      <c r="D66" s="63" t="s">
        <v>50</v>
      </c>
      <c r="E66" s="63">
        <v>6</v>
      </c>
      <c r="F66" s="65">
        <v>20</v>
      </c>
      <c r="G66" s="31">
        <f t="shared" si="62"/>
        <v>120</v>
      </c>
      <c r="H66" s="63">
        <v>6</v>
      </c>
      <c r="I66" s="105">
        <v>17.8</v>
      </c>
      <c r="J66" s="31">
        <f t="shared" si="63"/>
        <v>106.8</v>
      </c>
      <c r="K66" s="31">
        <f t="shared" ref="K66:M66" si="65">H66-E66</f>
        <v>0</v>
      </c>
      <c r="L66" s="31">
        <f t="shared" si="65"/>
        <v>-2.2</v>
      </c>
      <c r="M66" s="88">
        <f t="shared" si="65"/>
        <v>-13.2</v>
      </c>
      <c r="N66" s="106">
        <v>20</v>
      </c>
    </row>
    <row r="67" ht="18" customHeight="1" spans="1:14">
      <c r="A67" s="26">
        <v>3</v>
      </c>
      <c r="B67" s="58" t="s">
        <v>51</v>
      </c>
      <c r="C67" s="59" t="s">
        <v>52</v>
      </c>
      <c r="D67" s="27" t="s">
        <v>30</v>
      </c>
      <c r="E67" s="27">
        <v>3</v>
      </c>
      <c r="F67" s="65">
        <v>96</v>
      </c>
      <c r="G67" s="31">
        <f t="shared" si="62"/>
        <v>288</v>
      </c>
      <c r="H67" s="27">
        <v>3</v>
      </c>
      <c r="I67" s="105">
        <v>82</v>
      </c>
      <c r="J67" s="31">
        <f t="shared" si="63"/>
        <v>246</v>
      </c>
      <c r="K67" s="31">
        <f t="shared" ref="K67:M67" si="66">H67-E67</f>
        <v>0</v>
      </c>
      <c r="L67" s="31">
        <f t="shared" si="66"/>
        <v>-14</v>
      </c>
      <c r="M67" s="88">
        <f t="shared" si="66"/>
        <v>-42</v>
      </c>
      <c r="N67" s="106">
        <v>96</v>
      </c>
    </row>
    <row r="68" ht="48" customHeight="1" spans="1:14">
      <c r="A68" s="26">
        <v>4</v>
      </c>
      <c r="B68" s="60" t="s">
        <v>38</v>
      </c>
      <c r="C68" s="56" t="s">
        <v>39</v>
      </c>
      <c r="D68" s="27" t="s">
        <v>30</v>
      </c>
      <c r="E68" s="27">
        <v>4</v>
      </c>
      <c r="F68" s="30">
        <v>160</v>
      </c>
      <c r="G68" s="31">
        <f t="shared" si="62"/>
        <v>640</v>
      </c>
      <c r="H68" s="27">
        <v>4</v>
      </c>
      <c r="I68" s="87">
        <v>132.5</v>
      </c>
      <c r="J68" s="31">
        <f t="shared" si="63"/>
        <v>530</v>
      </c>
      <c r="K68" s="31">
        <f t="shared" ref="K68:M68" si="67">H68-E68</f>
        <v>0</v>
      </c>
      <c r="L68" s="31">
        <f t="shared" si="67"/>
        <v>-27.5</v>
      </c>
      <c r="M68" s="88">
        <f t="shared" si="67"/>
        <v>-110</v>
      </c>
      <c r="N68" s="89">
        <v>160</v>
      </c>
    </row>
    <row r="69" ht="30" customHeight="1" spans="1:14">
      <c r="A69" s="26">
        <v>5</v>
      </c>
      <c r="B69" s="29" t="s">
        <v>23</v>
      </c>
      <c r="C69" s="32" t="s">
        <v>24</v>
      </c>
      <c r="D69" s="29" t="s">
        <v>16</v>
      </c>
      <c r="E69" s="29">
        <v>164</v>
      </c>
      <c r="F69" s="33">
        <v>36</v>
      </c>
      <c r="G69" s="31">
        <f t="shared" si="62"/>
        <v>5904</v>
      </c>
      <c r="H69" s="29">
        <v>164</v>
      </c>
      <c r="I69" s="90">
        <v>30.8</v>
      </c>
      <c r="J69" s="31">
        <f t="shared" si="63"/>
        <v>5051.2</v>
      </c>
      <c r="K69" s="31">
        <f t="shared" ref="K69:M69" si="68">H69-E69</f>
        <v>0</v>
      </c>
      <c r="L69" s="31">
        <f t="shared" si="68"/>
        <v>-5.2</v>
      </c>
      <c r="M69" s="88">
        <f t="shared" si="68"/>
        <v>-852.8</v>
      </c>
      <c r="N69" s="91">
        <v>36</v>
      </c>
    </row>
    <row r="70" ht="18" customHeight="1" spans="1:14">
      <c r="A70" s="26">
        <v>6</v>
      </c>
      <c r="B70" s="60" t="s">
        <v>40</v>
      </c>
      <c r="C70" s="56" t="s">
        <v>41</v>
      </c>
      <c r="D70" s="27" t="s">
        <v>27</v>
      </c>
      <c r="E70" s="27">
        <v>1</v>
      </c>
      <c r="F70" s="30">
        <v>2000</v>
      </c>
      <c r="G70" s="31">
        <f t="shared" si="62"/>
        <v>2000</v>
      </c>
      <c r="H70" s="27">
        <v>1</v>
      </c>
      <c r="I70" s="87">
        <v>1640</v>
      </c>
      <c r="J70" s="31">
        <f t="shared" si="63"/>
        <v>1640</v>
      </c>
      <c r="K70" s="31">
        <f t="shared" ref="K70:M70" si="69">H70-E70</f>
        <v>0</v>
      </c>
      <c r="L70" s="31">
        <f t="shared" si="69"/>
        <v>-360</v>
      </c>
      <c r="M70" s="88">
        <f t="shared" si="69"/>
        <v>-360</v>
      </c>
      <c r="N70" s="89">
        <v>2000</v>
      </c>
    </row>
    <row r="71" s="2" customFormat="1" ht="22" customHeight="1" spans="1:17">
      <c r="A71" s="20" t="s">
        <v>69</v>
      </c>
      <c r="B71" s="68" t="s">
        <v>70</v>
      </c>
      <c r="C71" s="68"/>
      <c r="D71" s="23"/>
      <c r="E71" s="23"/>
      <c r="F71" s="78"/>
      <c r="G71" s="62">
        <f>SUM(G72:G76)</f>
        <v>10248</v>
      </c>
      <c r="H71" s="23"/>
      <c r="I71" s="24"/>
      <c r="J71" s="62">
        <f>SUM(J72:J76)</f>
        <v>8639.2</v>
      </c>
      <c r="K71" s="62"/>
      <c r="L71" s="62"/>
      <c r="M71" s="84">
        <f>J71-G71</f>
        <v>-1608.8</v>
      </c>
      <c r="N71" s="78"/>
      <c r="P71" s="7"/>
      <c r="Q71" s="86"/>
    </row>
    <row r="72" ht="28" customHeight="1" spans="1:14">
      <c r="A72" s="26">
        <v>1</v>
      </c>
      <c r="B72" s="26" t="s">
        <v>44</v>
      </c>
      <c r="C72" s="64" t="s">
        <v>45</v>
      </c>
      <c r="D72" s="63" t="s">
        <v>30</v>
      </c>
      <c r="E72" s="63">
        <v>1</v>
      </c>
      <c r="F72" s="65">
        <v>500</v>
      </c>
      <c r="G72" s="31">
        <f t="shared" ref="G72:G76" si="70">F72*E72</f>
        <v>500</v>
      </c>
      <c r="H72" s="63">
        <v>1</v>
      </c>
      <c r="I72" s="105">
        <v>415</v>
      </c>
      <c r="J72" s="31">
        <f t="shared" ref="J72:J76" si="71">I72*H72</f>
        <v>415</v>
      </c>
      <c r="K72" s="31">
        <f t="shared" ref="K72:M72" si="72">H72-E72</f>
        <v>0</v>
      </c>
      <c r="L72" s="31">
        <f t="shared" si="72"/>
        <v>-85</v>
      </c>
      <c r="M72" s="88">
        <f t="shared" si="72"/>
        <v>-85</v>
      </c>
      <c r="N72" s="106">
        <v>500</v>
      </c>
    </row>
    <row r="73" ht="22" customHeight="1" spans="1:14">
      <c r="A73" s="26">
        <v>2</v>
      </c>
      <c r="B73" s="73" t="s">
        <v>51</v>
      </c>
      <c r="C73" s="74" t="s">
        <v>52</v>
      </c>
      <c r="D73" s="27" t="s">
        <v>30</v>
      </c>
      <c r="E73" s="27">
        <v>4</v>
      </c>
      <c r="F73" s="65">
        <v>96</v>
      </c>
      <c r="G73" s="31">
        <f t="shared" si="70"/>
        <v>384</v>
      </c>
      <c r="H73" s="27">
        <v>4</v>
      </c>
      <c r="I73" s="105">
        <v>82</v>
      </c>
      <c r="J73" s="31">
        <f t="shared" si="71"/>
        <v>328</v>
      </c>
      <c r="K73" s="31">
        <f t="shared" ref="K73:M73" si="73">H73-E73</f>
        <v>0</v>
      </c>
      <c r="L73" s="31">
        <f t="shared" si="73"/>
        <v>-14</v>
      </c>
      <c r="M73" s="88">
        <f t="shared" si="73"/>
        <v>-56</v>
      </c>
      <c r="N73" s="106">
        <v>96</v>
      </c>
    </row>
    <row r="74" ht="48" customHeight="1" spans="1:14">
      <c r="A74" s="26">
        <v>3</v>
      </c>
      <c r="B74" s="60" t="s">
        <v>38</v>
      </c>
      <c r="C74" s="56" t="s">
        <v>39</v>
      </c>
      <c r="D74" s="27" t="s">
        <v>30</v>
      </c>
      <c r="E74" s="27">
        <v>6</v>
      </c>
      <c r="F74" s="30">
        <v>160</v>
      </c>
      <c r="G74" s="31">
        <f t="shared" si="70"/>
        <v>960</v>
      </c>
      <c r="H74" s="27">
        <v>6</v>
      </c>
      <c r="I74" s="87">
        <v>132.5</v>
      </c>
      <c r="J74" s="31">
        <f t="shared" si="71"/>
        <v>795</v>
      </c>
      <c r="K74" s="31">
        <f t="shared" ref="K74:M74" si="74">H74-E74</f>
        <v>0</v>
      </c>
      <c r="L74" s="31">
        <f t="shared" si="74"/>
        <v>-27.5</v>
      </c>
      <c r="M74" s="88">
        <f t="shared" si="74"/>
        <v>-165</v>
      </c>
      <c r="N74" s="89">
        <v>160</v>
      </c>
    </row>
    <row r="75" ht="29" customHeight="1" spans="1:14">
      <c r="A75" s="26">
        <v>4</v>
      </c>
      <c r="B75" s="29" t="s">
        <v>23</v>
      </c>
      <c r="C75" s="32" t="s">
        <v>24</v>
      </c>
      <c r="D75" s="29" t="s">
        <v>16</v>
      </c>
      <c r="E75" s="29">
        <v>164</v>
      </c>
      <c r="F75" s="33">
        <v>36</v>
      </c>
      <c r="G75" s="31">
        <f t="shared" si="70"/>
        <v>5904</v>
      </c>
      <c r="H75" s="29">
        <v>164</v>
      </c>
      <c r="I75" s="90">
        <v>30.8</v>
      </c>
      <c r="J75" s="31">
        <f t="shared" si="71"/>
        <v>5051.2</v>
      </c>
      <c r="K75" s="31">
        <f t="shared" ref="K75:M75" si="75">H75-E75</f>
        <v>0</v>
      </c>
      <c r="L75" s="31">
        <f t="shared" si="75"/>
        <v>-5.2</v>
      </c>
      <c r="M75" s="88">
        <f t="shared" si="75"/>
        <v>-852.8</v>
      </c>
      <c r="N75" s="91">
        <v>36</v>
      </c>
    </row>
    <row r="76" ht="18" customHeight="1" spans="1:14">
      <c r="A76" s="26">
        <v>5</v>
      </c>
      <c r="B76" s="60" t="s">
        <v>40</v>
      </c>
      <c r="C76" s="56" t="s">
        <v>41</v>
      </c>
      <c r="D76" s="27" t="s">
        <v>27</v>
      </c>
      <c r="E76" s="27">
        <v>1</v>
      </c>
      <c r="F76" s="30">
        <v>2500</v>
      </c>
      <c r="G76" s="31">
        <f t="shared" si="70"/>
        <v>2500</v>
      </c>
      <c r="H76" s="27">
        <v>1</v>
      </c>
      <c r="I76" s="87">
        <v>2050</v>
      </c>
      <c r="J76" s="31">
        <f t="shared" si="71"/>
        <v>2050</v>
      </c>
      <c r="K76" s="31">
        <f t="shared" ref="K76:M76" si="76">H76-E76</f>
        <v>0</v>
      </c>
      <c r="L76" s="31">
        <f t="shared" si="76"/>
        <v>-450</v>
      </c>
      <c r="M76" s="88">
        <f t="shared" si="76"/>
        <v>-450</v>
      </c>
      <c r="N76" s="89">
        <v>2500</v>
      </c>
    </row>
    <row r="77" s="2" customFormat="1" ht="27" customHeight="1" spans="1:17">
      <c r="A77" s="20" t="s">
        <v>71</v>
      </c>
      <c r="B77" s="68" t="s">
        <v>72</v>
      </c>
      <c r="C77" s="68"/>
      <c r="D77" s="23"/>
      <c r="E77" s="23"/>
      <c r="F77" s="78"/>
      <c r="G77" s="62">
        <f>G78</f>
        <v>1000</v>
      </c>
      <c r="H77" s="23"/>
      <c r="I77" s="24"/>
      <c r="J77" s="62">
        <f>J78</f>
        <v>800</v>
      </c>
      <c r="K77" s="62"/>
      <c r="L77" s="62"/>
      <c r="M77" s="84">
        <f t="shared" ref="M77:M93" si="77">J77-G77</f>
        <v>-200</v>
      </c>
      <c r="N77" s="78"/>
      <c r="P77" s="7"/>
      <c r="Q77" s="86"/>
    </row>
    <row r="78" ht="18" customHeight="1" spans="1:14">
      <c r="A78" s="26">
        <v>1</v>
      </c>
      <c r="B78" s="60" t="s">
        <v>40</v>
      </c>
      <c r="C78" s="56" t="s">
        <v>41</v>
      </c>
      <c r="D78" s="27" t="s">
        <v>27</v>
      </c>
      <c r="E78" s="27">
        <v>1</v>
      </c>
      <c r="F78" s="30">
        <v>1000</v>
      </c>
      <c r="G78" s="31">
        <f t="shared" ref="G78:G92" si="78">F78*E78</f>
        <v>1000</v>
      </c>
      <c r="H78" s="27">
        <v>1</v>
      </c>
      <c r="I78" s="87">
        <v>800</v>
      </c>
      <c r="J78" s="31">
        <f t="shared" ref="J78:J92" si="79">I78*H78</f>
        <v>800</v>
      </c>
      <c r="K78" s="31">
        <f t="shared" ref="K78:M78" si="80">H78-E78</f>
        <v>0</v>
      </c>
      <c r="L78" s="31">
        <f t="shared" si="80"/>
        <v>-200</v>
      </c>
      <c r="M78" s="88">
        <f t="shared" si="80"/>
        <v>-200</v>
      </c>
      <c r="N78" s="89">
        <v>1000</v>
      </c>
    </row>
    <row r="79" s="2" customFormat="1" ht="27" customHeight="1" spans="1:17">
      <c r="A79" s="20" t="s">
        <v>73</v>
      </c>
      <c r="B79" s="68" t="s">
        <v>74</v>
      </c>
      <c r="C79" s="68"/>
      <c r="D79" s="23"/>
      <c r="E79" s="23"/>
      <c r="F79" s="78"/>
      <c r="G79" s="62">
        <f>SUM(G80:G92)</f>
        <v>182036</v>
      </c>
      <c r="H79" s="23"/>
      <c r="I79" s="24"/>
      <c r="J79" s="62">
        <f>SUM(J80:J92)</f>
        <v>151513.4</v>
      </c>
      <c r="K79" s="62"/>
      <c r="L79" s="62"/>
      <c r="M79" s="84">
        <f t="shared" si="77"/>
        <v>-30522.6</v>
      </c>
      <c r="N79" s="78"/>
      <c r="P79" s="7"/>
      <c r="Q79" s="86"/>
    </row>
    <row r="80" ht="18" customHeight="1" spans="1:14">
      <c r="A80" s="63">
        <v>1</v>
      </c>
      <c r="B80" s="60" t="s">
        <v>75</v>
      </c>
      <c r="C80" s="28" t="s">
        <v>76</v>
      </c>
      <c r="D80" s="27" t="s">
        <v>27</v>
      </c>
      <c r="E80" s="27">
        <v>2</v>
      </c>
      <c r="F80" s="30">
        <v>9800</v>
      </c>
      <c r="G80" s="31">
        <f t="shared" si="78"/>
        <v>19600</v>
      </c>
      <c r="H80" s="27">
        <v>2</v>
      </c>
      <c r="I80" s="87">
        <v>8200</v>
      </c>
      <c r="J80" s="31">
        <f t="shared" si="79"/>
        <v>16400</v>
      </c>
      <c r="K80" s="31">
        <f t="shared" ref="K80:K92" si="81">H80-E80</f>
        <v>0</v>
      </c>
      <c r="L80" s="31">
        <f t="shared" ref="L80:L92" si="82">I80-F80</f>
        <v>-1600</v>
      </c>
      <c r="M80" s="88">
        <f t="shared" si="77"/>
        <v>-3200</v>
      </c>
      <c r="N80" s="89">
        <v>9800</v>
      </c>
    </row>
    <row r="81" ht="38" customHeight="1" spans="1:14">
      <c r="A81" s="63">
        <v>2</v>
      </c>
      <c r="B81" s="27" t="s">
        <v>14</v>
      </c>
      <c r="C81" s="28" t="s">
        <v>15</v>
      </c>
      <c r="D81" s="29" t="s">
        <v>16</v>
      </c>
      <c r="E81" s="27">
        <v>230</v>
      </c>
      <c r="F81" s="30">
        <v>250</v>
      </c>
      <c r="G81" s="31">
        <f t="shared" si="78"/>
        <v>57500</v>
      </c>
      <c r="H81" s="27">
        <v>230</v>
      </c>
      <c r="I81" s="87">
        <v>208.4</v>
      </c>
      <c r="J81" s="31">
        <f t="shared" si="79"/>
        <v>47932</v>
      </c>
      <c r="K81" s="31">
        <f t="shared" si="81"/>
        <v>0</v>
      </c>
      <c r="L81" s="31">
        <f t="shared" si="82"/>
        <v>-41.6</v>
      </c>
      <c r="M81" s="88">
        <f t="shared" si="77"/>
        <v>-9568</v>
      </c>
      <c r="N81" s="89">
        <v>250</v>
      </c>
    </row>
    <row r="82" ht="31" customHeight="1" spans="1:14">
      <c r="A82" s="63">
        <v>3</v>
      </c>
      <c r="B82" s="27" t="s">
        <v>17</v>
      </c>
      <c r="C82" s="28" t="s">
        <v>59</v>
      </c>
      <c r="D82" s="29" t="s">
        <v>16</v>
      </c>
      <c r="E82" s="27">
        <v>230</v>
      </c>
      <c r="F82" s="30">
        <v>65</v>
      </c>
      <c r="G82" s="31">
        <f t="shared" si="78"/>
        <v>14950</v>
      </c>
      <c r="H82" s="27">
        <v>230</v>
      </c>
      <c r="I82" s="87">
        <v>47.2</v>
      </c>
      <c r="J82" s="31">
        <f t="shared" si="79"/>
        <v>10856</v>
      </c>
      <c r="K82" s="31">
        <f t="shared" si="81"/>
        <v>0</v>
      </c>
      <c r="L82" s="31">
        <f t="shared" si="82"/>
        <v>-17.8</v>
      </c>
      <c r="M82" s="88">
        <f t="shared" si="77"/>
        <v>-4094</v>
      </c>
      <c r="N82" s="89">
        <v>65</v>
      </c>
    </row>
    <row r="83" ht="28" customHeight="1" spans="1:14">
      <c r="A83" s="63">
        <v>4</v>
      </c>
      <c r="B83" s="29" t="s">
        <v>64</v>
      </c>
      <c r="C83" s="32" t="s">
        <v>60</v>
      </c>
      <c r="D83" s="29" t="s">
        <v>16</v>
      </c>
      <c r="E83" s="29">
        <v>230</v>
      </c>
      <c r="F83" s="33">
        <v>47</v>
      </c>
      <c r="G83" s="31">
        <f t="shared" si="78"/>
        <v>10810</v>
      </c>
      <c r="H83" s="29">
        <v>230</v>
      </c>
      <c r="I83" s="90">
        <v>36.4</v>
      </c>
      <c r="J83" s="31">
        <f t="shared" si="79"/>
        <v>8372</v>
      </c>
      <c r="K83" s="31">
        <f t="shared" si="81"/>
        <v>0</v>
      </c>
      <c r="L83" s="31">
        <f t="shared" si="82"/>
        <v>-10.6</v>
      </c>
      <c r="M83" s="88">
        <f t="shared" si="77"/>
        <v>-2438</v>
      </c>
      <c r="N83" s="91">
        <v>47</v>
      </c>
    </row>
    <row r="84" ht="286" customHeight="1" spans="1:14">
      <c r="A84" s="63">
        <v>5</v>
      </c>
      <c r="B84" s="29" t="s">
        <v>21</v>
      </c>
      <c r="C84" s="32" t="s">
        <v>22</v>
      </c>
      <c r="D84" s="29" t="s">
        <v>16</v>
      </c>
      <c r="E84" s="29">
        <v>230</v>
      </c>
      <c r="F84" s="33">
        <v>80</v>
      </c>
      <c r="G84" s="31">
        <f t="shared" si="78"/>
        <v>18400</v>
      </c>
      <c r="H84" s="29">
        <v>230</v>
      </c>
      <c r="I84" s="90">
        <v>72.5</v>
      </c>
      <c r="J84" s="31">
        <f t="shared" si="79"/>
        <v>16675</v>
      </c>
      <c r="K84" s="31">
        <f t="shared" si="81"/>
        <v>0</v>
      </c>
      <c r="L84" s="31">
        <f t="shared" si="82"/>
        <v>-7.5</v>
      </c>
      <c r="M84" s="88">
        <f t="shared" si="77"/>
        <v>-1725</v>
      </c>
      <c r="N84" s="91">
        <v>80</v>
      </c>
    </row>
    <row r="85" ht="29" customHeight="1" spans="1:14">
      <c r="A85" s="63">
        <v>6</v>
      </c>
      <c r="B85" s="29" t="s">
        <v>23</v>
      </c>
      <c r="C85" s="32" t="s">
        <v>24</v>
      </c>
      <c r="D85" s="29" t="s">
        <v>16</v>
      </c>
      <c r="E85" s="29">
        <v>474</v>
      </c>
      <c r="F85" s="33">
        <v>36</v>
      </c>
      <c r="G85" s="31">
        <f t="shared" si="78"/>
        <v>17064</v>
      </c>
      <c r="H85" s="29">
        <v>474</v>
      </c>
      <c r="I85" s="90">
        <v>30.8</v>
      </c>
      <c r="J85" s="31">
        <f t="shared" si="79"/>
        <v>14599.2</v>
      </c>
      <c r="K85" s="31">
        <f t="shared" si="81"/>
        <v>0</v>
      </c>
      <c r="L85" s="31">
        <f t="shared" si="82"/>
        <v>-5.2</v>
      </c>
      <c r="M85" s="88">
        <f t="shared" si="77"/>
        <v>-2464.8</v>
      </c>
      <c r="N85" s="91">
        <v>36</v>
      </c>
    </row>
    <row r="86" ht="65" customHeight="1" spans="1:14">
      <c r="A86" s="63">
        <v>7</v>
      </c>
      <c r="B86" s="29" t="s">
        <v>25</v>
      </c>
      <c r="C86" s="32" t="s">
        <v>26</v>
      </c>
      <c r="D86" s="29" t="s">
        <v>27</v>
      </c>
      <c r="E86" s="29">
        <v>2</v>
      </c>
      <c r="F86" s="33">
        <v>4000</v>
      </c>
      <c r="G86" s="31">
        <f t="shared" si="78"/>
        <v>8000</v>
      </c>
      <c r="H86" s="29">
        <v>2</v>
      </c>
      <c r="I86" s="90">
        <v>3550</v>
      </c>
      <c r="J86" s="31">
        <f t="shared" si="79"/>
        <v>7100</v>
      </c>
      <c r="K86" s="31">
        <f t="shared" si="81"/>
        <v>0</v>
      </c>
      <c r="L86" s="31">
        <f t="shared" si="82"/>
        <v>-450</v>
      </c>
      <c r="M86" s="88">
        <f t="shared" si="77"/>
        <v>-900</v>
      </c>
      <c r="N86" s="91">
        <v>4000</v>
      </c>
    </row>
    <row r="87" ht="409" customHeight="1" spans="1:14">
      <c r="A87" s="63">
        <v>8</v>
      </c>
      <c r="B87" s="75" t="s">
        <v>28</v>
      </c>
      <c r="C87" s="56" t="s">
        <v>92</v>
      </c>
      <c r="D87" s="27" t="s">
        <v>30</v>
      </c>
      <c r="E87" s="27">
        <v>6</v>
      </c>
      <c r="F87" s="57">
        <v>530</v>
      </c>
      <c r="G87" s="31">
        <f t="shared" si="78"/>
        <v>3180</v>
      </c>
      <c r="H87" s="27">
        <v>6</v>
      </c>
      <c r="I87" s="92">
        <v>465</v>
      </c>
      <c r="J87" s="31">
        <f t="shared" si="79"/>
        <v>2790</v>
      </c>
      <c r="K87" s="31">
        <f t="shared" si="81"/>
        <v>0</v>
      </c>
      <c r="L87" s="31">
        <f t="shared" si="82"/>
        <v>-65</v>
      </c>
      <c r="M87" s="88">
        <f t="shared" si="77"/>
        <v>-390</v>
      </c>
      <c r="N87" s="103">
        <v>530</v>
      </c>
    </row>
    <row r="88" ht="409" customHeight="1" spans="1:14">
      <c r="A88" s="63">
        <v>9</v>
      </c>
      <c r="B88" s="60" t="s">
        <v>31</v>
      </c>
      <c r="C88" s="56" t="s">
        <v>93</v>
      </c>
      <c r="D88" s="27" t="s">
        <v>30</v>
      </c>
      <c r="E88" s="27">
        <v>18</v>
      </c>
      <c r="F88" s="57">
        <v>520</v>
      </c>
      <c r="G88" s="31">
        <f t="shared" si="78"/>
        <v>9360</v>
      </c>
      <c r="H88" s="27">
        <v>18</v>
      </c>
      <c r="I88" s="102">
        <v>465</v>
      </c>
      <c r="J88" s="31">
        <f t="shared" si="79"/>
        <v>8370</v>
      </c>
      <c r="K88" s="31">
        <f t="shared" si="81"/>
        <v>0</v>
      </c>
      <c r="L88" s="31">
        <f t="shared" si="82"/>
        <v>-55</v>
      </c>
      <c r="M88" s="88">
        <f t="shared" si="77"/>
        <v>-990</v>
      </c>
      <c r="N88" s="103">
        <v>520</v>
      </c>
    </row>
    <row r="89" ht="18" customHeight="1" spans="1:14">
      <c r="A89" s="63">
        <v>10</v>
      </c>
      <c r="B89" s="55" t="s">
        <v>33</v>
      </c>
      <c r="C89" s="56" t="s">
        <v>34</v>
      </c>
      <c r="D89" s="27" t="s">
        <v>30</v>
      </c>
      <c r="E89" s="27">
        <v>24</v>
      </c>
      <c r="F89" s="57">
        <v>80</v>
      </c>
      <c r="G89" s="31">
        <f t="shared" si="78"/>
        <v>1920</v>
      </c>
      <c r="H89" s="27">
        <v>24</v>
      </c>
      <c r="I89" s="102">
        <v>68.5</v>
      </c>
      <c r="J89" s="31">
        <f t="shared" si="79"/>
        <v>1644</v>
      </c>
      <c r="K89" s="31">
        <f t="shared" si="81"/>
        <v>0</v>
      </c>
      <c r="L89" s="31">
        <f t="shared" si="82"/>
        <v>-11.5</v>
      </c>
      <c r="M89" s="88">
        <f t="shared" si="77"/>
        <v>-276</v>
      </c>
      <c r="N89" s="103">
        <v>80</v>
      </c>
    </row>
    <row r="90" ht="18" customHeight="1" spans="1:14">
      <c r="A90" s="63">
        <v>11</v>
      </c>
      <c r="B90" s="58" t="s">
        <v>35</v>
      </c>
      <c r="C90" s="59" t="s">
        <v>36</v>
      </c>
      <c r="D90" s="27" t="s">
        <v>37</v>
      </c>
      <c r="E90" s="27">
        <v>374</v>
      </c>
      <c r="F90" s="57">
        <v>18</v>
      </c>
      <c r="G90" s="31">
        <f t="shared" si="78"/>
        <v>6732</v>
      </c>
      <c r="H90" s="27">
        <v>374</v>
      </c>
      <c r="I90" s="102">
        <v>14.8</v>
      </c>
      <c r="J90" s="31">
        <f t="shared" si="79"/>
        <v>5535.2</v>
      </c>
      <c r="K90" s="31">
        <f t="shared" si="81"/>
        <v>0</v>
      </c>
      <c r="L90" s="31">
        <f t="shared" si="82"/>
        <v>-3.2</v>
      </c>
      <c r="M90" s="88">
        <f t="shared" si="77"/>
        <v>-1196.8</v>
      </c>
      <c r="N90" s="103">
        <v>18</v>
      </c>
    </row>
    <row r="91" ht="52" customHeight="1" spans="1:14">
      <c r="A91" s="63">
        <v>12</v>
      </c>
      <c r="B91" s="60" t="s">
        <v>38</v>
      </c>
      <c r="C91" s="56" t="s">
        <v>39</v>
      </c>
      <c r="D91" s="27" t="s">
        <v>30</v>
      </c>
      <c r="E91" s="27">
        <v>32</v>
      </c>
      <c r="F91" s="30">
        <v>160</v>
      </c>
      <c r="G91" s="31">
        <f t="shared" si="78"/>
        <v>5120</v>
      </c>
      <c r="H91" s="27">
        <v>32</v>
      </c>
      <c r="I91" s="87">
        <v>132.5</v>
      </c>
      <c r="J91" s="31">
        <f t="shared" si="79"/>
        <v>4240</v>
      </c>
      <c r="K91" s="31">
        <f t="shared" si="81"/>
        <v>0</v>
      </c>
      <c r="L91" s="31">
        <f t="shared" si="82"/>
        <v>-27.5</v>
      </c>
      <c r="M91" s="88">
        <f t="shared" si="77"/>
        <v>-880</v>
      </c>
      <c r="N91" s="89">
        <v>160</v>
      </c>
    </row>
    <row r="92" ht="21" customHeight="1" spans="1:14">
      <c r="A92" s="63">
        <v>13</v>
      </c>
      <c r="B92" s="60" t="s">
        <v>40</v>
      </c>
      <c r="C92" s="56" t="s">
        <v>41</v>
      </c>
      <c r="D92" s="27" t="s">
        <v>27</v>
      </c>
      <c r="E92" s="27">
        <v>2</v>
      </c>
      <c r="F92" s="30">
        <v>4700</v>
      </c>
      <c r="G92" s="31">
        <f t="shared" si="78"/>
        <v>9400</v>
      </c>
      <c r="H92" s="27">
        <v>2</v>
      </c>
      <c r="I92" s="87">
        <v>3500</v>
      </c>
      <c r="J92" s="31">
        <f t="shared" si="79"/>
        <v>7000</v>
      </c>
      <c r="K92" s="31">
        <f t="shared" si="81"/>
        <v>0</v>
      </c>
      <c r="L92" s="31">
        <f t="shared" si="82"/>
        <v>-1200</v>
      </c>
      <c r="M92" s="88">
        <f t="shared" si="77"/>
        <v>-2400</v>
      </c>
      <c r="N92" s="89">
        <v>4700</v>
      </c>
    </row>
    <row r="93" s="2" customFormat="1" ht="23" customHeight="1" spans="1:17">
      <c r="A93" s="20" t="s">
        <v>78</v>
      </c>
      <c r="B93" s="68" t="s">
        <v>79</v>
      </c>
      <c r="C93" s="68"/>
      <c r="D93" s="23"/>
      <c r="E93" s="23"/>
      <c r="F93" s="78"/>
      <c r="G93" s="62">
        <f>SUM(G94:G105)</f>
        <v>162436</v>
      </c>
      <c r="H93" s="23"/>
      <c r="I93" s="24"/>
      <c r="J93" s="62">
        <f>SUM(J94:J105)</f>
        <v>135113.4</v>
      </c>
      <c r="K93" s="62"/>
      <c r="L93" s="62"/>
      <c r="M93" s="84">
        <f t="shared" si="77"/>
        <v>-27322.6</v>
      </c>
      <c r="N93" s="78"/>
      <c r="P93" s="7"/>
      <c r="Q93" s="86"/>
    </row>
    <row r="94" ht="36" customHeight="1" spans="1:14">
      <c r="A94" s="63">
        <v>1</v>
      </c>
      <c r="B94" s="27" t="s">
        <v>14</v>
      </c>
      <c r="C94" s="28" t="s">
        <v>15</v>
      </c>
      <c r="D94" s="29" t="s">
        <v>16</v>
      </c>
      <c r="E94" s="27">
        <v>230</v>
      </c>
      <c r="F94" s="30">
        <v>250</v>
      </c>
      <c r="G94" s="31">
        <f t="shared" ref="G94:G105" si="83">F94*E94</f>
        <v>57500</v>
      </c>
      <c r="H94" s="27">
        <v>230</v>
      </c>
      <c r="I94" s="87">
        <v>208.4</v>
      </c>
      <c r="J94" s="31">
        <f t="shared" ref="J94:J105" si="84">I94*H94</f>
        <v>47932</v>
      </c>
      <c r="K94" s="31">
        <f>I94*H94</f>
        <v>47932</v>
      </c>
      <c r="L94" s="31">
        <f>I94-F94</f>
        <v>-41.6</v>
      </c>
      <c r="M94" s="88">
        <f>K94-G94</f>
        <v>-9568</v>
      </c>
      <c r="N94" s="89">
        <v>250</v>
      </c>
    </row>
    <row r="95" ht="30" customHeight="1" spans="1:14">
      <c r="A95" s="63">
        <v>2</v>
      </c>
      <c r="B95" s="27" t="s">
        <v>17</v>
      </c>
      <c r="C95" s="28" t="s">
        <v>59</v>
      </c>
      <c r="D95" s="29" t="s">
        <v>16</v>
      </c>
      <c r="E95" s="29">
        <v>230</v>
      </c>
      <c r="F95" s="30">
        <v>65</v>
      </c>
      <c r="G95" s="31">
        <f t="shared" si="83"/>
        <v>14950</v>
      </c>
      <c r="H95" s="29">
        <v>230</v>
      </c>
      <c r="I95" s="87">
        <v>47.2</v>
      </c>
      <c r="J95" s="31">
        <f t="shared" si="84"/>
        <v>10856</v>
      </c>
      <c r="K95" s="31">
        <f t="shared" ref="K95:M95" si="85">H95-E95</f>
        <v>0</v>
      </c>
      <c r="L95" s="31">
        <f t="shared" si="85"/>
        <v>-17.8</v>
      </c>
      <c r="M95" s="88">
        <f t="shared" si="85"/>
        <v>-4094</v>
      </c>
      <c r="N95" s="89">
        <v>65</v>
      </c>
    </row>
    <row r="96" ht="31" customHeight="1" spans="1:14">
      <c r="A96" s="63">
        <v>3</v>
      </c>
      <c r="B96" s="29" t="s">
        <v>19</v>
      </c>
      <c r="C96" s="32" t="s">
        <v>60</v>
      </c>
      <c r="D96" s="29" t="s">
        <v>16</v>
      </c>
      <c r="E96" s="29">
        <v>230</v>
      </c>
      <c r="F96" s="33">
        <v>47</v>
      </c>
      <c r="G96" s="31">
        <f t="shared" si="83"/>
        <v>10810</v>
      </c>
      <c r="H96" s="29">
        <v>230</v>
      </c>
      <c r="I96" s="90">
        <v>36.4</v>
      </c>
      <c r="J96" s="31">
        <f t="shared" si="84"/>
        <v>8372</v>
      </c>
      <c r="K96" s="31">
        <f t="shared" ref="K96:M96" si="86">H96-E96</f>
        <v>0</v>
      </c>
      <c r="L96" s="31">
        <f t="shared" si="86"/>
        <v>-10.6</v>
      </c>
      <c r="M96" s="88">
        <f t="shared" si="86"/>
        <v>-2438</v>
      </c>
      <c r="N96" s="91">
        <v>47</v>
      </c>
    </row>
    <row r="97" ht="282" customHeight="1" spans="1:14">
      <c r="A97" s="63">
        <v>4</v>
      </c>
      <c r="B97" s="29" t="s">
        <v>21</v>
      </c>
      <c r="C97" s="32" t="s">
        <v>22</v>
      </c>
      <c r="D97" s="29" t="s">
        <v>16</v>
      </c>
      <c r="E97" s="29">
        <v>230</v>
      </c>
      <c r="F97" s="33">
        <v>80</v>
      </c>
      <c r="G97" s="31">
        <f t="shared" si="83"/>
        <v>18400</v>
      </c>
      <c r="H97" s="29">
        <v>230</v>
      </c>
      <c r="I97" s="90">
        <v>72.5</v>
      </c>
      <c r="J97" s="31">
        <f t="shared" si="84"/>
        <v>16675</v>
      </c>
      <c r="K97" s="31">
        <f t="shared" ref="K97:M97" si="87">H97-E97</f>
        <v>0</v>
      </c>
      <c r="L97" s="31">
        <f t="shared" si="87"/>
        <v>-7.5</v>
      </c>
      <c r="M97" s="88">
        <f t="shared" si="87"/>
        <v>-1725</v>
      </c>
      <c r="N97" s="91">
        <v>80</v>
      </c>
    </row>
    <row r="98" ht="25" customHeight="1" spans="1:14">
      <c r="A98" s="63">
        <v>5</v>
      </c>
      <c r="B98" s="29" t="s">
        <v>23</v>
      </c>
      <c r="C98" s="32" t="s">
        <v>24</v>
      </c>
      <c r="D98" s="29" t="s">
        <v>16</v>
      </c>
      <c r="E98" s="29">
        <v>474</v>
      </c>
      <c r="F98" s="33">
        <v>36</v>
      </c>
      <c r="G98" s="31">
        <f t="shared" si="83"/>
        <v>17064</v>
      </c>
      <c r="H98" s="29">
        <v>474</v>
      </c>
      <c r="I98" s="90">
        <v>30.8</v>
      </c>
      <c r="J98" s="31">
        <f t="shared" si="84"/>
        <v>14599.2</v>
      </c>
      <c r="K98" s="31">
        <f t="shared" ref="K98:M98" si="88">H98-E98</f>
        <v>0</v>
      </c>
      <c r="L98" s="31">
        <f t="shared" si="88"/>
        <v>-5.2</v>
      </c>
      <c r="M98" s="88">
        <f t="shared" si="88"/>
        <v>-2464.8</v>
      </c>
      <c r="N98" s="91">
        <v>36</v>
      </c>
    </row>
    <row r="99" ht="72" customHeight="1" spans="1:14">
      <c r="A99" s="63">
        <v>6</v>
      </c>
      <c r="B99" s="29" t="s">
        <v>25</v>
      </c>
      <c r="C99" s="32" t="s">
        <v>26</v>
      </c>
      <c r="D99" s="29" t="s">
        <v>27</v>
      </c>
      <c r="E99" s="29">
        <v>2</v>
      </c>
      <c r="F99" s="33">
        <v>4000</v>
      </c>
      <c r="G99" s="31">
        <f t="shared" si="83"/>
        <v>8000</v>
      </c>
      <c r="H99" s="29">
        <v>2</v>
      </c>
      <c r="I99" s="90">
        <v>3550</v>
      </c>
      <c r="J99" s="31">
        <f t="shared" si="84"/>
        <v>7100</v>
      </c>
      <c r="K99" s="31">
        <f t="shared" ref="K99:M99" si="89">H99-E99</f>
        <v>0</v>
      </c>
      <c r="L99" s="31">
        <f t="shared" si="89"/>
        <v>-450</v>
      </c>
      <c r="M99" s="88">
        <f t="shared" si="89"/>
        <v>-900</v>
      </c>
      <c r="N99" s="91">
        <v>4000</v>
      </c>
    </row>
    <row r="100" ht="409.5" spans="1:14">
      <c r="A100" s="63">
        <v>7</v>
      </c>
      <c r="B100" s="75" t="s">
        <v>28</v>
      </c>
      <c r="C100" s="56" t="s">
        <v>92</v>
      </c>
      <c r="D100" s="27" t="s">
        <v>30</v>
      </c>
      <c r="E100" s="27">
        <v>6</v>
      </c>
      <c r="F100" s="57">
        <v>530</v>
      </c>
      <c r="G100" s="31">
        <f t="shared" si="83"/>
        <v>3180</v>
      </c>
      <c r="H100" s="27">
        <v>6</v>
      </c>
      <c r="I100" s="92">
        <v>465</v>
      </c>
      <c r="J100" s="31">
        <f t="shared" si="84"/>
        <v>2790</v>
      </c>
      <c r="K100" s="31">
        <f t="shared" ref="K100:M100" si="90">H100-E100</f>
        <v>0</v>
      </c>
      <c r="L100" s="31">
        <f t="shared" si="90"/>
        <v>-65</v>
      </c>
      <c r="M100" s="88">
        <f t="shared" si="90"/>
        <v>-390</v>
      </c>
      <c r="N100" s="103">
        <v>530</v>
      </c>
    </row>
    <row r="101" ht="409" customHeight="1" spans="1:14">
      <c r="A101" s="63">
        <v>8</v>
      </c>
      <c r="B101" s="60" t="s">
        <v>31</v>
      </c>
      <c r="C101" s="56" t="s">
        <v>93</v>
      </c>
      <c r="D101" s="27" t="s">
        <v>30</v>
      </c>
      <c r="E101" s="27">
        <v>18</v>
      </c>
      <c r="F101" s="57">
        <v>520</v>
      </c>
      <c r="G101" s="31">
        <f t="shared" si="83"/>
        <v>9360</v>
      </c>
      <c r="H101" s="27">
        <v>18</v>
      </c>
      <c r="I101" s="102">
        <v>465</v>
      </c>
      <c r="J101" s="31">
        <f t="shared" si="84"/>
        <v>8370</v>
      </c>
      <c r="K101" s="31">
        <f t="shared" ref="K101:M101" si="91">H101-E101</f>
        <v>0</v>
      </c>
      <c r="L101" s="31">
        <f t="shared" si="91"/>
        <v>-55</v>
      </c>
      <c r="M101" s="88">
        <f t="shared" si="91"/>
        <v>-990</v>
      </c>
      <c r="N101" s="103">
        <v>520</v>
      </c>
    </row>
    <row r="102" ht="18" customHeight="1" spans="1:14">
      <c r="A102" s="63">
        <v>9</v>
      </c>
      <c r="B102" s="55" t="s">
        <v>33</v>
      </c>
      <c r="C102" s="56" t="s">
        <v>34</v>
      </c>
      <c r="D102" s="27" t="s">
        <v>30</v>
      </c>
      <c r="E102" s="27">
        <v>24</v>
      </c>
      <c r="F102" s="57">
        <v>80</v>
      </c>
      <c r="G102" s="31">
        <f t="shared" si="83"/>
        <v>1920</v>
      </c>
      <c r="H102" s="27">
        <v>24</v>
      </c>
      <c r="I102" s="102">
        <v>68.5</v>
      </c>
      <c r="J102" s="31">
        <f t="shared" si="84"/>
        <v>1644</v>
      </c>
      <c r="K102" s="31">
        <f t="shared" ref="K102:M102" si="92">H102-E102</f>
        <v>0</v>
      </c>
      <c r="L102" s="31">
        <f t="shared" si="92"/>
        <v>-11.5</v>
      </c>
      <c r="M102" s="88">
        <f t="shared" si="92"/>
        <v>-276</v>
      </c>
      <c r="N102" s="103">
        <v>80</v>
      </c>
    </row>
    <row r="103" ht="18" customHeight="1" spans="1:14">
      <c r="A103" s="63">
        <v>10</v>
      </c>
      <c r="B103" s="73" t="s">
        <v>35</v>
      </c>
      <c r="C103" s="74" t="s">
        <v>36</v>
      </c>
      <c r="D103" s="27" t="s">
        <v>37</v>
      </c>
      <c r="E103" s="27">
        <v>374</v>
      </c>
      <c r="F103" s="57">
        <v>18</v>
      </c>
      <c r="G103" s="31">
        <f t="shared" si="83"/>
        <v>6732</v>
      </c>
      <c r="H103" s="27">
        <v>374</v>
      </c>
      <c r="I103" s="102">
        <v>14.8</v>
      </c>
      <c r="J103" s="31">
        <f t="shared" si="84"/>
        <v>5535.2</v>
      </c>
      <c r="K103" s="31">
        <f t="shared" ref="K103:M103" si="93">H103-E103</f>
        <v>0</v>
      </c>
      <c r="L103" s="31">
        <f t="shared" si="93"/>
        <v>-3.2</v>
      </c>
      <c r="M103" s="88">
        <f t="shared" si="93"/>
        <v>-1196.8</v>
      </c>
      <c r="N103" s="103">
        <v>18</v>
      </c>
    </row>
    <row r="104" ht="52" customHeight="1" spans="1:14">
      <c r="A104" s="63">
        <v>11</v>
      </c>
      <c r="B104" s="60" t="s">
        <v>38</v>
      </c>
      <c r="C104" s="56" t="s">
        <v>39</v>
      </c>
      <c r="D104" s="27" t="s">
        <v>30</v>
      </c>
      <c r="E104" s="27">
        <v>32</v>
      </c>
      <c r="F104" s="30">
        <v>160</v>
      </c>
      <c r="G104" s="31">
        <f t="shared" si="83"/>
        <v>5120</v>
      </c>
      <c r="H104" s="27">
        <v>32</v>
      </c>
      <c r="I104" s="87">
        <v>132.5</v>
      </c>
      <c r="J104" s="31">
        <f t="shared" si="84"/>
        <v>4240</v>
      </c>
      <c r="K104" s="31">
        <f t="shared" ref="K104:M104" si="94">H104-E104</f>
        <v>0</v>
      </c>
      <c r="L104" s="31">
        <f t="shared" si="94"/>
        <v>-27.5</v>
      </c>
      <c r="M104" s="88">
        <f t="shared" si="94"/>
        <v>-880</v>
      </c>
      <c r="N104" s="89">
        <v>160</v>
      </c>
    </row>
    <row r="105" ht="24" customHeight="1" spans="1:14">
      <c r="A105" s="63">
        <v>12</v>
      </c>
      <c r="B105" s="60" t="s">
        <v>40</v>
      </c>
      <c r="C105" s="56" t="s">
        <v>41</v>
      </c>
      <c r="D105" s="27" t="s">
        <v>27</v>
      </c>
      <c r="E105" s="27">
        <v>2</v>
      </c>
      <c r="F105" s="30">
        <v>4700</v>
      </c>
      <c r="G105" s="31">
        <f t="shared" si="83"/>
        <v>9400</v>
      </c>
      <c r="H105" s="27">
        <v>2</v>
      </c>
      <c r="I105" s="87">
        <v>3500</v>
      </c>
      <c r="J105" s="31">
        <f t="shared" si="84"/>
        <v>7000</v>
      </c>
      <c r="K105" s="31">
        <f t="shared" ref="K105:M105" si="95">H105-E105</f>
        <v>0</v>
      </c>
      <c r="L105" s="31">
        <f t="shared" si="95"/>
        <v>-1200</v>
      </c>
      <c r="M105" s="88">
        <f t="shared" si="95"/>
        <v>-2400</v>
      </c>
      <c r="N105" s="89">
        <v>4700</v>
      </c>
    </row>
    <row r="106" s="2" customFormat="1" ht="24" customHeight="1" spans="1:17">
      <c r="A106" s="20" t="s">
        <v>80</v>
      </c>
      <c r="B106" s="68" t="s">
        <v>81</v>
      </c>
      <c r="C106" s="68"/>
      <c r="D106" s="23"/>
      <c r="E106" s="23"/>
      <c r="F106" s="61"/>
      <c r="G106" s="62">
        <f>SUM(G107:G109)</f>
        <v>15320</v>
      </c>
      <c r="H106" s="23"/>
      <c r="I106" s="24"/>
      <c r="J106" s="62">
        <f>SUM(J107:J109)</f>
        <v>12060</v>
      </c>
      <c r="K106" s="62"/>
      <c r="L106" s="62"/>
      <c r="M106" s="84">
        <f>J106-G106</f>
        <v>-3260</v>
      </c>
      <c r="N106" s="104"/>
      <c r="P106" s="7"/>
      <c r="Q106" s="86"/>
    </row>
    <row r="107" ht="42" customHeight="1" spans="1:14">
      <c r="A107" s="63">
        <v>1</v>
      </c>
      <c r="B107" s="63" t="s">
        <v>82</v>
      </c>
      <c r="C107" s="64" t="s">
        <v>83</v>
      </c>
      <c r="D107" s="29" t="s">
        <v>16</v>
      </c>
      <c r="E107" s="63">
        <v>34</v>
      </c>
      <c r="F107" s="65">
        <v>280</v>
      </c>
      <c r="G107" s="31">
        <f t="shared" ref="G107:G109" si="96">F107*E107</f>
        <v>9520</v>
      </c>
      <c r="H107" s="63">
        <v>34</v>
      </c>
      <c r="I107" s="105">
        <v>225</v>
      </c>
      <c r="J107" s="31">
        <f t="shared" ref="J107:J109" si="97">I107*H107</f>
        <v>7650</v>
      </c>
      <c r="K107" s="31">
        <f t="shared" ref="K107:M107" si="98">H107-E107</f>
        <v>0</v>
      </c>
      <c r="L107" s="31">
        <f t="shared" si="98"/>
        <v>-55</v>
      </c>
      <c r="M107" s="88">
        <f t="shared" si="98"/>
        <v>-1870</v>
      </c>
      <c r="N107" s="106">
        <v>280</v>
      </c>
    </row>
    <row r="108" ht="22" customHeight="1" spans="1:14">
      <c r="A108" s="27">
        <v>2</v>
      </c>
      <c r="B108" s="27" t="s">
        <v>84</v>
      </c>
      <c r="C108" s="107" t="s">
        <v>85</v>
      </c>
      <c r="D108" s="27" t="s">
        <v>86</v>
      </c>
      <c r="E108" s="27">
        <v>1</v>
      </c>
      <c r="F108" s="30">
        <v>3800</v>
      </c>
      <c r="G108" s="31">
        <f t="shared" si="96"/>
        <v>3800</v>
      </c>
      <c r="H108" s="27">
        <v>1</v>
      </c>
      <c r="I108" s="87">
        <v>2860</v>
      </c>
      <c r="J108" s="31">
        <f t="shared" si="97"/>
        <v>2860</v>
      </c>
      <c r="K108" s="31">
        <f t="shared" ref="K108:M108" si="99">H108-E108</f>
        <v>0</v>
      </c>
      <c r="L108" s="31">
        <f t="shared" si="99"/>
        <v>-940</v>
      </c>
      <c r="M108" s="88">
        <f t="shared" si="99"/>
        <v>-940</v>
      </c>
      <c r="N108" s="89">
        <v>3800</v>
      </c>
    </row>
    <row r="109" ht="22" customHeight="1" spans="1:14">
      <c r="A109" s="63">
        <v>3</v>
      </c>
      <c r="B109" s="60" t="s">
        <v>40</v>
      </c>
      <c r="C109" s="56" t="s">
        <v>41</v>
      </c>
      <c r="D109" s="27" t="s">
        <v>27</v>
      </c>
      <c r="E109" s="27">
        <v>1</v>
      </c>
      <c r="F109" s="30">
        <v>2000</v>
      </c>
      <c r="G109" s="31">
        <f t="shared" si="96"/>
        <v>2000</v>
      </c>
      <c r="H109" s="27">
        <v>1</v>
      </c>
      <c r="I109" s="87">
        <v>1550</v>
      </c>
      <c r="J109" s="31">
        <f t="shared" si="97"/>
        <v>1550</v>
      </c>
      <c r="K109" s="31">
        <f t="shared" ref="K109:M109" si="100">H109-E109</f>
        <v>0</v>
      </c>
      <c r="L109" s="31">
        <f t="shared" si="100"/>
        <v>-450</v>
      </c>
      <c r="M109" s="88">
        <f t="shared" si="100"/>
        <v>-450</v>
      </c>
      <c r="N109" s="89">
        <v>2000</v>
      </c>
    </row>
    <row r="110" ht="22" customHeight="1" spans="1:14">
      <c r="A110" s="63"/>
      <c r="B110" s="60"/>
      <c r="C110" s="56"/>
      <c r="D110" s="27"/>
      <c r="E110" s="27"/>
      <c r="F110" s="27"/>
      <c r="G110" s="87"/>
      <c r="H110" s="27"/>
      <c r="I110" s="87"/>
      <c r="J110" s="87"/>
      <c r="K110" s="87"/>
      <c r="L110" s="87"/>
      <c r="M110" s="112"/>
      <c r="N110" s="89"/>
    </row>
    <row r="111" s="3" customFormat="1" ht="28" customHeight="1" spans="1:17">
      <c r="A111" s="108" t="s">
        <v>87</v>
      </c>
      <c r="B111" s="109" t="s">
        <v>88</v>
      </c>
      <c r="C111" s="109"/>
      <c r="D111" s="110"/>
      <c r="E111" s="110"/>
      <c r="F111" s="110"/>
      <c r="G111" s="111">
        <f>G5+G22+G30+G36+G51+G64+G71+G77+G79+G93+G106</f>
        <v>1143283.6</v>
      </c>
      <c r="H111" s="110"/>
      <c r="I111" s="111"/>
      <c r="J111" s="110">
        <f>J5+J22+J30+J36+J51+J64+J71+J77+J79+J93+J106</f>
        <v>949747.08</v>
      </c>
      <c r="K111" s="113"/>
      <c r="L111" s="113"/>
      <c r="M111" s="84">
        <f>J111-G111</f>
        <v>-193536.52</v>
      </c>
      <c r="N111" s="114"/>
      <c r="P111" s="7"/>
      <c r="Q111" s="116"/>
    </row>
    <row r="114" spans="13:13">
      <c r="M114" s="115">
        <f>M111/G111</f>
        <v>-0.1693</v>
      </c>
    </row>
    <row r="116" spans="14:15">
      <c r="N116">
        <v>1143283.6</v>
      </c>
      <c r="O116">
        <f>N116*0.85</f>
        <v>971791.06</v>
      </c>
    </row>
    <row r="117" spans="15:15">
      <c r="O117">
        <f>N116*0.8</f>
        <v>914626.88</v>
      </c>
    </row>
  </sheetData>
  <autoFilter ref="A3:R109">
    <extLst/>
  </autoFilter>
  <mergeCells count="77">
    <mergeCell ref="A1:J1"/>
    <mergeCell ref="A2:J2"/>
    <mergeCell ref="E3:G3"/>
    <mergeCell ref="H3:J3"/>
    <mergeCell ref="K3:M3"/>
    <mergeCell ref="B5:C5"/>
    <mergeCell ref="B22:C22"/>
    <mergeCell ref="B30:C30"/>
    <mergeCell ref="B36:C36"/>
    <mergeCell ref="B51:C51"/>
    <mergeCell ref="B64:C64"/>
    <mergeCell ref="B71:C71"/>
    <mergeCell ref="B77:C77"/>
    <mergeCell ref="B79:C79"/>
    <mergeCell ref="B93:C93"/>
    <mergeCell ref="B106:C106"/>
    <mergeCell ref="B111:C111"/>
    <mergeCell ref="A3:A4"/>
    <mergeCell ref="A12:A14"/>
    <mergeCell ref="A15:A17"/>
    <mergeCell ref="A43:A44"/>
    <mergeCell ref="A45:A46"/>
    <mergeCell ref="B3:B4"/>
    <mergeCell ref="B12:B14"/>
    <mergeCell ref="B15:B17"/>
    <mergeCell ref="B43:B44"/>
    <mergeCell ref="B45:B46"/>
    <mergeCell ref="C3:C4"/>
    <mergeCell ref="C12:C14"/>
    <mergeCell ref="C15:C17"/>
    <mergeCell ref="C43:C44"/>
    <mergeCell ref="C45:C46"/>
    <mergeCell ref="D3:D4"/>
    <mergeCell ref="D12:D14"/>
    <mergeCell ref="D15:D17"/>
    <mergeCell ref="D43:D44"/>
    <mergeCell ref="D45:D46"/>
    <mergeCell ref="E12:E14"/>
    <mergeCell ref="E15:E17"/>
    <mergeCell ref="E43:E44"/>
    <mergeCell ref="E45:E46"/>
    <mergeCell ref="F12:F14"/>
    <mergeCell ref="F15:F17"/>
    <mergeCell ref="F43:F44"/>
    <mergeCell ref="F45:F46"/>
    <mergeCell ref="G12:G14"/>
    <mergeCell ref="G15:G17"/>
    <mergeCell ref="G43:G44"/>
    <mergeCell ref="G45:G46"/>
    <mergeCell ref="H12:H14"/>
    <mergeCell ref="H15:H17"/>
    <mergeCell ref="H43:H44"/>
    <mergeCell ref="H45:H46"/>
    <mergeCell ref="I12:I14"/>
    <mergeCell ref="I15:I17"/>
    <mergeCell ref="I43:I44"/>
    <mergeCell ref="I45:I46"/>
    <mergeCell ref="J12:J14"/>
    <mergeCell ref="J15:J17"/>
    <mergeCell ref="J43:J44"/>
    <mergeCell ref="J45:J46"/>
    <mergeCell ref="K12:K14"/>
    <mergeCell ref="K15:K17"/>
    <mergeCell ref="K43:K44"/>
    <mergeCell ref="K45:K46"/>
    <mergeCell ref="L12:L14"/>
    <mergeCell ref="L15:L17"/>
    <mergeCell ref="L43:L44"/>
    <mergeCell ref="L45:L46"/>
    <mergeCell ref="M12:M14"/>
    <mergeCell ref="M15:M17"/>
    <mergeCell ref="M43:M44"/>
    <mergeCell ref="M45:M46"/>
    <mergeCell ref="N12:N14"/>
    <mergeCell ref="N15:N17"/>
    <mergeCell ref="N43:N44"/>
    <mergeCell ref="N45:N46"/>
  </mergeCells>
  <pageMargins left="0.432638888888889" right="0.354166666666667" top="0.432638888888889" bottom="0.275" header="0.298611111111111" footer="0.298611111111111"/>
  <pageSetup paperSize="9" orientation="portrait" horizontalDpi="600"/>
  <headerFooter/>
  <rowBreaks count="2" manualBreakCount="2">
    <brk id="11" max="9" man="1"/>
    <brk id="14" max="9"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dcterms:modified xsi:type="dcterms:W3CDTF">2023-03-23T03:22:22Z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027C1FCF758A4215954CAA7C310B1EE5</vt:lpwstr>
  </property>
  <property fmtid="{D5CDD505-2E9C-101B-9397-08002B2CF9AE}" pid="4" name="KSOReadingLayout">
    <vt:bool>false</vt:bool>
  </property>
</Properties>
</file>